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nus\Documents\Akce\Práce - dokumenty\Rozpočty - projektanti\2025\Špicar\Rozpočet\"/>
    </mc:Choice>
  </mc:AlternateContent>
  <xr:revisionPtr revIDLastSave="0" documentId="8_{FA83B087-2B21-4DD6-96E2-BB17FD54BA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Pol'!$A$1:$Y$183</definedName>
    <definedName name="_xlnm.Print_Area" localSheetId="0">Stavba!$A$1:$J$74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G41" i="1"/>
  <c r="F41" i="1"/>
  <c r="G40" i="1"/>
  <c r="F40" i="1"/>
  <c r="G39" i="1"/>
  <c r="F39" i="1"/>
  <c r="G173" i="12"/>
  <c r="G8" i="12"/>
  <c r="K8" i="12"/>
  <c r="V8" i="12"/>
  <c r="G9" i="12"/>
  <c r="I9" i="12"/>
  <c r="I8" i="12" s="1"/>
  <c r="K9" i="12"/>
  <c r="M9" i="12"/>
  <c r="M8" i="12" s="1"/>
  <c r="O9" i="12"/>
  <c r="O8" i="12" s="1"/>
  <c r="Q9" i="12"/>
  <c r="Q8" i="12" s="1"/>
  <c r="V9" i="12"/>
  <c r="G12" i="12"/>
  <c r="I12" i="12"/>
  <c r="I11" i="12" s="1"/>
  <c r="K12" i="12"/>
  <c r="M12" i="12"/>
  <c r="O12" i="12"/>
  <c r="Q12" i="12"/>
  <c r="Q11" i="12" s="1"/>
  <c r="V12" i="12"/>
  <c r="V11" i="12" s="1"/>
  <c r="G15" i="12"/>
  <c r="I15" i="12"/>
  <c r="K15" i="12"/>
  <c r="K11" i="12" s="1"/>
  <c r="M15" i="12"/>
  <c r="O15" i="12"/>
  <c r="O11" i="12" s="1"/>
  <c r="Q15" i="12"/>
  <c r="V15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I21" i="12"/>
  <c r="K21" i="12"/>
  <c r="M21" i="12"/>
  <c r="O21" i="12"/>
  <c r="Q21" i="12"/>
  <c r="V21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5" i="12"/>
  <c r="M35" i="12" s="1"/>
  <c r="I35" i="12"/>
  <c r="K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6" i="12"/>
  <c r="M46" i="12" s="1"/>
  <c r="M45" i="12" s="1"/>
  <c r="I46" i="12"/>
  <c r="I45" i="12" s="1"/>
  <c r="K46" i="12"/>
  <c r="K45" i="12" s="1"/>
  <c r="O46" i="12"/>
  <c r="O45" i="12" s="1"/>
  <c r="Q46" i="12"/>
  <c r="V46" i="12"/>
  <c r="V45" i="12" s="1"/>
  <c r="G48" i="12"/>
  <c r="I48" i="12"/>
  <c r="K48" i="12"/>
  <c r="M48" i="12"/>
  <c r="O48" i="12"/>
  <c r="Q48" i="12"/>
  <c r="Q45" i="12" s="1"/>
  <c r="V48" i="12"/>
  <c r="G49" i="12"/>
  <c r="G45" i="12" s="1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Q53" i="12"/>
  <c r="G54" i="12"/>
  <c r="I54" i="12"/>
  <c r="I53" i="12" s="1"/>
  <c r="K54" i="12"/>
  <c r="M54" i="12"/>
  <c r="M53" i="12" s="1"/>
  <c r="O54" i="12"/>
  <c r="Q54" i="12"/>
  <c r="V54" i="12"/>
  <c r="V53" i="12" s="1"/>
  <c r="G55" i="12"/>
  <c r="I55" i="12"/>
  <c r="K55" i="12"/>
  <c r="K53" i="12" s="1"/>
  <c r="M55" i="12"/>
  <c r="O55" i="12"/>
  <c r="O53" i="12" s="1"/>
  <c r="Q55" i="12"/>
  <c r="V55" i="12"/>
  <c r="G56" i="12"/>
  <c r="Q56" i="12"/>
  <c r="G57" i="12"/>
  <c r="M57" i="12" s="1"/>
  <c r="M56" i="12" s="1"/>
  <c r="I57" i="12"/>
  <c r="I56" i="12" s="1"/>
  <c r="K57" i="12"/>
  <c r="K56" i="12" s="1"/>
  <c r="O57" i="12"/>
  <c r="O56" i="12" s="1"/>
  <c r="Q57" i="12"/>
  <c r="V57" i="12"/>
  <c r="V56" i="12" s="1"/>
  <c r="K59" i="12"/>
  <c r="Q59" i="12"/>
  <c r="G60" i="12"/>
  <c r="G59" i="12" s="1"/>
  <c r="I60" i="12"/>
  <c r="I59" i="12" s="1"/>
  <c r="K60" i="12"/>
  <c r="M60" i="12"/>
  <c r="M59" i="12" s="1"/>
  <c r="O60" i="12"/>
  <c r="O59" i="12" s="1"/>
  <c r="Q60" i="12"/>
  <c r="V60" i="12"/>
  <c r="V59" i="12" s="1"/>
  <c r="G63" i="12"/>
  <c r="M63" i="12" s="1"/>
  <c r="I63" i="12"/>
  <c r="I62" i="12" s="1"/>
  <c r="K63" i="12"/>
  <c r="K62" i="12" s="1"/>
  <c r="O63" i="12"/>
  <c r="Q63" i="12"/>
  <c r="Q62" i="12" s="1"/>
  <c r="V63" i="12"/>
  <c r="V62" i="12" s="1"/>
  <c r="G67" i="12"/>
  <c r="I67" i="12"/>
  <c r="K67" i="12"/>
  <c r="M67" i="12"/>
  <c r="O67" i="12"/>
  <c r="Q67" i="12"/>
  <c r="V67" i="12"/>
  <c r="G69" i="12"/>
  <c r="I69" i="12"/>
  <c r="K69" i="12"/>
  <c r="M69" i="12"/>
  <c r="O69" i="12"/>
  <c r="Q69" i="12"/>
  <c r="V69" i="12"/>
  <c r="G74" i="12"/>
  <c r="I74" i="12"/>
  <c r="K74" i="12"/>
  <c r="M74" i="12"/>
  <c r="O74" i="12"/>
  <c r="O62" i="12" s="1"/>
  <c r="Q74" i="12"/>
  <c r="V74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K87" i="12"/>
  <c r="O87" i="12"/>
  <c r="G88" i="12"/>
  <c r="M88" i="12" s="1"/>
  <c r="M87" i="12" s="1"/>
  <c r="I88" i="12"/>
  <c r="I87" i="12" s="1"/>
  <c r="K88" i="12"/>
  <c r="O88" i="12"/>
  <c r="Q88" i="12"/>
  <c r="Q87" i="12" s="1"/>
  <c r="V88" i="12"/>
  <c r="V87" i="12" s="1"/>
  <c r="G90" i="12"/>
  <c r="I90" i="12"/>
  <c r="K90" i="12"/>
  <c r="K89" i="12" s="1"/>
  <c r="M90" i="12"/>
  <c r="O90" i="12"/>
  <c r="Q90" i="12"/>
  <c r="Q89" i="12" s="1"/>
  <c r="V90" i="12"/>
  <c r="G92" i="12"/>
  <c r="G89" i="12" s="1"/>
  <c r="I92" i="12"/>
  <c r="K92" i="12"/>
  <c r="M92" i="12"/>
  <c r="O92" i="12"/>
  <c r="O89" i="12" s="1"/>
  <c r="Q92" i="12"/>
  <c r="V92" i="12"/>
  <c r="G93" i="12"/>
  <c r="I93" i="12"/>
  <c r="K93" i="12"/>
  <c r="M93" i="12"/>
  <c r="O93" i="12"/>
  <c r="Q93" i="12"/>
  <c r="V93" i="12"/>
  <c r="G95" i="12"/>
  <c r="M95" i="12" s="1"/>
  <c r="I95" i="12"/>
  <c r="K95" i="12"/>
  <c r="O95" i="12"/>
  <c r="Q95" i="12"/>
  <c r="V95" i="12"/>
  <c r="V89" i="12" s="1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2" i="12"/>
  <c r="M102" i="12" s="1"/>
  <c r="I102" i="12"/>
  <c r="K102" i="12"/>
  <c r="O102" i="12"/>
  <c r="Q102" i="12"/>
  <c r="V102" i="12"/>
  <c r="G103" i="12"/>
  <c r="M103" i="12" s="1"/>
  <c r="I103" i="12"/>
  <c r="I89" i="12" s="1"/>
  <c r="K103" i="12"/>
  <c r="O103" i="12"/>
  <c r="Q103" i="12"/>
  <c r="V103" i="12"/>
  <c r="G105" i="12"/>
  <c r="I105" i="12"/>
  <c r="K105" i="12"/>
  <c r="M105" i="12"/>
  <c r="O105" i="12"/>
  <c r="Q105" i="12"/>
  <c r="V105" i="12"/>
  <c r="G107" i="12"/>
  <c r="I107" i="12"/>
  <c r="I106" i="12" s="1"/>
  <c r="K107" i="12"/>
  <c r="M107" i="12"/>
  <c r="O107" i="12"/>
  <c r="O106" i="12" s="1"/>
  <c r="Q107" i="12"/>
  <c r="Q106" i="12" s="1"/>
  <c r="V107" i="12"/>
  <c r="G110" i="12"/>
  <c r="M110" i="12" s="1"/>
  <c r="I110" i="12"/>
  <c r="K110" i="12"/>
  <c r="K106" i="12" s="1"/>
  <c r="O110" i="12"/>
  <c r="Q110" i="12"/>
  <c r="V110" i="12"/>
  <c r="V106" i="12" s="1"/>
  <c r="G112" i="12"/>
  <c r="I112" i="12"/>
  <c r="K112" i="12"/>
  <c r="M112" i="12"/>
  <c r="O112" i="12"/>
  <c r="Q112" i="12"/>
  <c r="V112" i="12"/>
  <c r="G115" i="12"/>
  <c r="M115" i="12" s="1"/>
  <c r="I115" i="12"/>
  <c r="K115" i="12"/>
  <c r="O115" i="12"/>
  <c r="Q115" i="12"/>
  <c r="V115" i="12"/>
  <c r="G118" i="12"/>
  <c r="M118" i="12" s="1"/>
  <c r="I118" i="12"/>
  <c r="K118" i="12"/>
  <c r="O118" i="12"/>
  <c r="Q118" i="12"/>
  <c r="V118" i="12"/>
  <c r="I119" i="12"/>
  <c r="G120" i="12"/>
  <c r="I120" i="12"/>
  <c r="K120" i="12"/>
  <c r="K119" i="12" s="1"/>
  <c r="M120" i="12"/>
  <c r="M119" i="12" s="1"/>
  <c r="O120" i="12"/>
  <c r="Q120" i="12"/>
  <c r="Q119" i="12" s="1"/>
  <c r="V120" i="12"/>
  <c r="G122" i="12"/>
  <c r="G119" i="12" s="1"/>
  <c r="I122" i="12"/>
  <c r="K122" i="12"/>
  <c r="M122" i="12"/>
  <c r="O122" i="12"/>
  <c r="O119" i="12" s="1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V119" i="12" s="1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1" i="12"/>
  <c r="I131" i="12"/>
  <c r="K131" i="12"/>
  <c r="K130" i="12" s="1"/>
  <c r="M131" i="12"/>
  <c r="O131" i="12"/>
  <c r="Q131" i="12"/>
  <c r="Q130" i="12" s="1"/>
  <c r="V131" i="12"/>
  <c r="G133" i="12"/>
  <c r="G130" i="12" s="1"/>
  <c r="I133" i="12"/>
  <c r="K133" i="12"/>
  <c r="M133" i="12"/>
  <c r="O133" i="12"/>
  <c r="O130" i="12" s="1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V130" i="12" s="1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4" i="12"/>
  <c r="M144" i="12" s="1"/>
  <c r="I144" i="12"/>
  <c r="K144" i="12"/>
  <c r="O144" i="12"/>
  <c r="Q144" i="12"/>
  <c r="V144" i="12"/>
  <c r="G147" i="12"/>
  <c r="M147" i="12" s="1"/>
  <c r="I147" i="12"/>
  <c r="I130" i="12" s="1"/>
  <c r="K147" i="12"/>
  <c r="O147" i="12"/>
  <c r="Q147" i="12"/>
  <c r="V147" i="12"/>
  <c r="I148" i="12"/>
  <c r="K148" i="12"/>
  <c r="Q148" i="12"/>
  <c r="G149" i="12"/>
  <c r="G148" i="12" s="1"/>
  <c r="I149" i="12"/>
  <c r="K149" i="12"/>
  <c r="M149" i="12"/>
  <c r="M148" i="12" s="1"/>
  <c r="O149" i="12"/>
  <c r="O148" i="12" s="1"/>
  <c r="Q149" i="12"/>
  <c r="V149" i="12"/>
  <c r="V148" i="12" s="1"/>
  <c r="G154" i="12"/>
  <c r="I154" i="12"/>
  <c r="M154" i="12"/>
  <c r="O154" i="12"/>
  <c r="G155" i="12"/>
  <c r="I155" i="12"/>
  <c r="K155" i="12"/>
  <c r="K154" i="12" s="1"/>
  <c r="M155" i="12"/>
  <c r="O155" i="12"/>
  <c r="Q155" i="12"/>
  <c r="Q154" i="12" s="1"/>
  <c r="V155" i="12"/>
  <c r="V154" i="12" s="1"/>
  <c r="V162" i="12"/>
  <c r="G163" i="12"/>
  <c r="G162" i="12" s="1"/>
  <c r="I163" i="12"/>
  <c r="I162" i="12" s="1"/>
  <c r="K163" i="12"/>
  <c r="O163" i="12"/>
  <c r="O162" i="12" s="1"/>
  <c r="Q163" i="12"/>
  <c r="V163" i="12"/>
  <c r="G164" i="12"/>
  <c r="M164" i="12" s="1"/>
  <c r="I164" i="12"/>
  <c r="K164" i="12"/>
  <c r="O164" i="12"/>
  <c r="Q164" i="12"/>
  <c r="Q162" i="12" s="1"/>
  <c r="V164" i="12"/>
  <c r="G165" i="12"/>
  <c r="M165" i="12" s="1"/>
  <c r="I165" i="12"/>
  <c r="K165" i="12"/>
  <c r="K162" i="12" s="1"/>
  <c r="O165" i="12"/>
  <c r="Q165" i="12"/>
  <c r="V165" i="12"/>
  <c r="G166" i="12"/>
  <c r="I166" i="12"/>
  <c r="K166" i="12"/>
  <c r="M166" i="12"/>
  <c r="O166" i="12"/>
  <c r="Q166" i="12"/>
  <c r="V166" i="12"/>
  <c r="G167" i="12"/>
  <c r="I167" i="12"/>
  <c r="K167" i="12"/>
  <c r="M167" i="12"/>
  <c r="O167" i="12"/>
  <c r="Q167" i="12"/>
  <c r="V167" i="12"/>
  <c r="G168" i="12"/>
  <c r="M168" i="12" s="1"/>
  <c r="I168" i="12"/>
  <c r="K168" i="12"/>
  <c r="O168" i="12"/>
  <c r="Q168" i="12"/>
  <c r="V168" i="12"/>
  <c r="I169" i="12"/>
  <c r="K169" i="12"/>
  <c r="Q169" i="12"/>
  <c r="G170" i="12"/>
  <c r="G169" i="12" s="1"/>
  <c r="I170" i="12"/>
  <c r="K170" i="12"/>
  <c r="M170" i="12"/>
  <c r="O170" i="12"/>
  <c r="Q170" i="12"/>
  <c r="V170" i="12"/>
  <c r="V169" i="12" s="1"/>
  <c r="G171" i="12"/>
  <c r="M171" i="12" s="1"/>
  <c r="I171" i="12"/>
  <c r="K171" i="12"/>
  <c r="O171" i="12"/>
  <c r="O169" i="12" s="1"/>
  <c r="Q171" i="12"/>
  <c r="V171" i="12"/>
  <c r="AE173" i="12"/>
  <c r="AF173" i="12"/>
  <c r="I20" i="1"/>
  <c r="I19" i="1"/>
  <c r="I18" i="1"/>
  <c r="I17" i="1"/>
  <c r="I16" i="1"/>
  <c r="I74" i="1"/>
  <c r="J73" i="1" s="1"/>
  <c r="AZ52" i="1"/>
  <c r="AZ51" i="1"/>
  <c r="AZ50" i="1"/>
  <c r="AZ49" i="1"/>
  <c r="AZ47" i="1"/>
  <c r="F42" i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60" i="1" l="1"/>
  <c r="J64" i="1"/>
  <c r="J69" i="1"/>
  <c r="J65" i="1"/>
  <c r="J62" i="1"/>
  <c r="J66" i="1"/>
  <c r="J58" i="1"/>
  <c r="J63" i="1"/>
  <c r="J67" i="1"/>
  <c r="J61" i="1"/>
  <c r="J70" i="1"/>
  <c r="J71" i="1"/>
  <c r="J59" i="1"/>
  <c r="J68" i="1"/>
  <c r="J72" i="1"/>
  <c r="G26" i="1"/>
  <c r="A26" i="1"/>
  <c r="G28" i="1"/>
  <c r="G23" i="1"/>
  <c r="M169" i="12"/>
  <c r="M11" i="12"/>
  <c r="M130" i="12"/>
  <c r="M89" i="12"/>
  <c r="M62" i="12"/>
  <c r="M106" i="12"/>
  <c r="G87" i="12"/>
  <c r="G62" i="12"/>
  <c r="G11" i="12"/>
  <c r="G106" i="12"/>
  <c r="M163" i="12"/>
  <c r="M162" i="12" s="1"/>
  <c r="I21" i="1"/>
  <c r="I39" i="1"/>
  <c r="I42" i="1" s="1"/>
  <c r="J40" i="1" s="1"/>
  <c r="J74" i="1" l="1"/>
  <c r="A23" i="1"/>
  <c r="J39" i="1"/>
  <c r="J42" i="1" s="1"/>
  <c r="J41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Hanuš</author>
  </authors>
  <commentList>
    <comment ref="S6" authorId="0" shapeId="0" xr:uid="{22B018DA-5D1C-4948-BA83-3D6F71DD44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DE7CDD9-03F2-4AF8-90B1-B1DCD0FD759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<sst xmlns="http://schemas.openxmlformats.org/spreadsheetml/2006/main" count="950" uniqueCount="346">
  <si>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</si>
  <si>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</si>
  <si>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</si>
  <si>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</si>
  <si>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</si>
  <si>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</si>
  <si>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</si>
  <si>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</si>
  <si>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</si>
  <si>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</si>
  <si>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</si>
  <si>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</si>
  <si>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</si>
  <si>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</si>
  <si>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</si>
  <si>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</si>
  <si>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</si>
  <si>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</si>
  <si>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</si>
  <si>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</si>
  <si>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</si>
  <si>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</si>
  <si>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</si>
  <si>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</si>
  <si>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</si>
  <si>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</si>
  <si>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</si>
  <si>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</si>
  <si>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</si>
  <si>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</si>
  <si>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</si>
  <si>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</si>
  <si>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</si>
  <si>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</si>
  <si>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</si>
  <si>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</si>
  <si>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</si>
  <si>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</si>
  <si>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</si>
  <si>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</si>
  <si>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</si>
  <si>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</si>
  <si>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Kuchyň - varna (m.č.103)</t>
  </si>
  <si>
    <t>Mateřská škola</t>
  </si>
  <si>
    <t>Objekt:</t>
  </si>
  <si>
    <t>Rozpočet:</t>
  </si>
  <si>
    <t>87299 - 25</t>
  </si>
  <si>
    <t>Stavební úpravy kuchyně a hygienického zařízení pro personál v MŠ Kacákova Lhota</t>
  </si>
  <si>
    <t>OBEC KACÁKOVA LHOTA</t>
  </si>
  <si>
    <t xml:space="preserve"> Kacákova Lhota 48</t>
  </si>
  <si>
    <t>Kacákova Lhota</t>
  </si>
  <si>
    <t>50601</t>
  </si>
  <si>
    <t>00578371</t>
  </si>
  <si>
    <t>Jiří Špicar ing.</t>
  </si>
  <si>
    <t>Barákova 1166</t>
  </si>
  <si>
    <t>Hořice v Podkrkonoší</t>
  </si>
  <si>
    <t>50801</t>
  </si>
  <si>
    <t>72910291</t>
  </si>
  <si>
    <t>8.4.2025</t>
  </si>
  <si>
    <t>Stavba</t>
  </si>
  <si>
    <t>Celkem za stavbu</t>
  </si>
  <si>
    <t>CZK</t>
  </si>
  <si>
    <t>#POPS</t>
  </si>
  <si>
    <t>Popis stavby: 87299 - 25 - Stavební úpravy kuchyně a hygienického zařízení pro personál v MŠ Kacákova Lhota</t>
  </si>
  <si>
    <t>#POPO</t>
  </si>
  <si>
    <t>Popis objektu: 01 - Mateřská škola</t>
  </si>
  <si>
    <t>#POPR</t>
  </si>
  <si>
    <t>Popis rozpočtu: 01 - Kuchyň - varna (m.č.103)</t>
  </si>
  <si>
    <t>Položkový rozpočet neobsahuje :</t>
  </si>
  <si>
    <t>- zdravotechnické instalace</t>
  </si>
  <si>
    <t>- ústřední vytápění</t>
  </si>
  <si>
    <t>- elektroinstalaci</t>
  </si>
  <si>
    <t>- gastrozařízení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</si>
  <si>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</si>
  <si>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</si>
  <si>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</si>
  <si>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</si>
  <si>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</si>
  <si>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</si>
  <si>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</si>
  <si>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</si>
  <si>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</si>
  <si>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</si>
  <si>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</si>
  <si>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</si>
  <si>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</si>
  <si>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</si>
  <si>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</si>
  <si>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</si>
  <si>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</si>
  <si>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</si>
  <si>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</si>
  <si>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</si>
  <si>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</si>
  <si>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truhlářské, okna a dveře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</si>
  <si>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</si>
  <si>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</si>
  <si>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</si>
  <si>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</si>
  <si>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</si>
  <si>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</si>
  <si>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</si>
  <si>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</si>
  <si>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</si>
  <si>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</si>
  <si>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</si>
  <si>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</si>
  <si>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</si>
  <si>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</si>
  <si>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</si>
  <si>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</si>
  <si>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</si>
  <si>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</si>
  <si>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</si>
  <si>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</si>
  <si>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</si>
  <si>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</si>
  <si>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</si>
  <si>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</si>
  <si>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</si>
  <si>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</si>
  <si>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</si>
  <si>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</si>
  <si>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</si>
  <si>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</si>
  <si>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</si>
  <si>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</si>
  <si>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</si>
  <si>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</si>
  <si>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</si>
  <si>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</si>
  <si>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</si>
  <si>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</si>
  <si>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</si>
  <si>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</si>
  <si>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</si>
  <si>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346275115R00</t>
  </si>
  <si>
    <t>Přizdívky z desek Ytong tl. 150 mm</t>
  </si>
  <si>
    <t>m2</t>
  </si>
  <si>
    <t>RTS 25/ I</t>
  </si>
  <si>
    <t>Práce</t>
  </si>
  <si>
    <t>Běžná</t>
  </si>
  <si>
    <t>POL1_</t>
  </si>
  <si>
    <t>103 : 4,15*2,55</t>
  </si>
  <si>
    <t>VV</t>
  </si>
  <si>
    <t>632451012R00</t>
  </si>
  <si>
    <t>Vyrovnávací potěr ze směsi, v pásu, tl. 30 mm</t>
  </si>
  <si>
    <t xml:space="preserve">103 : </t>
  </si>
  <si>
    <t>parapety oken : 1,25*0,35*2</t>
  </si>
  <si>
    <t>311351101R00</t>
  </si>
  <si>
    <t>Bednění vyrovnávacího potěru, jednostranné - zřízení</t>
  </si>
  <si>
    <t>parapety oken : 1,35*0,1*2</t>
  </si>
  <si>
    <t>311351102R00</t>
  </si>
  <si>
    <t>Bednění vyrovnávacího potěru, jednostranné - odstranění</t>
  </si>
  <si>
    <t>610991111R00</t>
  </si>
  <si>
    <t>Zakrývání výplní vnitřních otvorů</t>
  </si>
  <si>
    <t>103 : 1,2*1,85*2</t>
  </si>
  <si>
    <t>602016195R00</t>
  </si>
  <si>
    <t xml:space="preserve">Penetrace stěn </t>
  </si>
  <si>
    <t>stěny : 2*(4,35+6,55)*2,55+(2*0,75+4,35)*0,4</t>
  </si>
  <si>
    <t>ostění : (2*2,1+2,7)*0,5+(2*2,1+1,05)*0,05+(2*2,1+1,1)*0,4+(2*2,9+1,25)*0,15*2+(2*1,85+1,25)*0,35*2</t>
  </si>
  <si>
    <t>- otvory : -(0,8*1,97+0,9*1,97*2+1,2*1,85*2)</t>
  </si>
  <si>
    <t>612481211RT8</t>
  </si>
  <si>
    <t>Montáž výztužné sítě (perlinky) do stěrky - vnitřní stěny včetně výztužné sítě a stěrkového tmelu</t>
  </si>
  <si>
    <t>na přizdívce tl. 150 mm : (4,15+0,15)*2,55</t>
  </si>
  <si>
    <t>612421321R00</t>
  </si>
  <si>
    <t>Oprava vápen.omítek stěn do 30 % pl. - hladkých</t>
  </si>
  <si>
    <t>- stěna v místě přizdívky : -(0,15+4,15)*2,55</t>
  </si>
  <si>
    <t>610991002R00</t>
  </si>
  <si>
    <t>Začišťovací okenní lišta pro vnitř.omítku tl. 9 mm</t>
  </si>
  <si>
    <t>m</t>
  </si>
  <si>
    <t>103 : (2*1,85+1,2)*2</t>
  </si>
  <si>
    <t>612473186R00</t>
  </si>
  <si>
    <t>Příplatek rohové plastové omítkové profily</t>
  </si>
  <si>
    <t>103 : (2*2,9+1,3)*2+(2*2,1+2,7)+(2*2,1+1,1)+2,1+2,55+1,25*2</t>
  </si>
  <si>
    <t>602011141RT1</t>
  </si>
  <si>
    <t>Omítka na stěnách štuková vápenná vnitřní, ručně tloušťka vrstvy 2 mm</t>
  </si>
  <si>
    <t xml:space="preserve">nad obklady : </t>
  </si>
  <si>
    <t>stěny : (2*0,75+4,35)*1,15+(2*5,8+4,35)*0,75</t>
  </si>
  <si>
    <t>+ ostění : (2*0,3+2,7)*0,5+(2*0,3+1,05)*0,05+(2*0,3+1,1)*0,4+(2*1,1+1,3)*0,15*2+(2*1,1+1,25)*0,35*2</t>
  </si>
  <si>
    <t>- otvory : -(0,8*0,17+0,9*0,17*2+1,25*1,1*2)</t>
  </si>
  <si>
    <t>631313711R00</t>
  </si>
  <si>
    <t xml:space="preserve">Mazanina betonová tl. 8 - 12 cm C 25/30 </t>
  </si>
  <si>
    <t>m3</t>
  </si>
  <si>
    <t>103 : (4,35*6,55+1,3*0,15*2+2,7*0,5+1,0*0,05+1,1*0,4)*0,1</t>
  </si>
  <si>
    <t>631319173R00</t>
  </si>
  <si>
    <t>Příplatek za stržení povrchu mazaniny tl. 12 cm</t>
  </si>
  <si>
    <t>631361921RT4</t>
  </si>
  <si>
    <t>Výztuž mazanin svařovanou sítí KH 30, drát d 6,0 mm, oko 100 x 100 mm</t>
  </si>
  <si>
    <t>t</t>
  </si>
  <si>
    <t>103 : (4,35*6,55+1,3*0,15*2+2,7*0,5+1,0*0,05+1,1*0,4)*1,2*4,44*0,001</t>
  </si>
  <si>
    <t>63139</t>
  </si>
  <si>
    <t>Osazení nové podlahové vpusti</t>
  </si>
  <si>
    <t>kus</t>
  </si>
  <si>
    <t>Vlastní</t>
  </si>
  <si>
    <t>Kalkul</t>
  </si>
  <si>
    <t>103 : 1</t>
  </si>
  <si>
    <t>90001</t>
  </si>
  <si>
    <t>Zednické přípomoce po profesích</t>
  </si>
  <si>
    <t>hod</t>
  </si>
  <si>
    <t>58501</t>
  </si>
  <si>
    <t>Materiál na zednické přípomoce</t>
  </si>
  <si>
    <t>soubor</t>
  </si>
  <si>
    <t>Specifikace</t>
  </si>
  <si>
    <t>POL3_</t>
  </si>
  <si>
    <t>941955001R00</t>
  </si>
  <si>
    <t>Lešení lehké pomocné, výška podlahy do 1,2 m</t>
  </si>
  <si>
    <t>103 : 4,35*6,55+1,3*0,15*2+2,7*0,5+1,0*0,05+1,1*0,4</t>
  </si>
  <si>
    <t>952901111R00</t>
  </si>
  <si>
    <t>Vyčištění budov o výšce podlaží do 4 m</t>
  </si>
  <si>
    <t>968061125R00</t>
  </si>
  <si>
    <t>Vyvěšení dřevěných a plastových dveřních křídel pl. do 2 m2</t>
  </si>
  <si>
    <t>102/103 : 1</t>
  </si>
  <si>
    <t>103/104 : 1</t>
  </si>
  <si>
    <t>103/chodba : 1</t>
  </si>
  <si>
    <t>968091002R00</t>
  </si>
  <si>
    <t>Bourání parapetů teracových š. do 60 cm tl.3 cm</t>
  </si>
  <si>
    <t>103 : 1,3*2</t>
  </si>
  <si>
    <t>978059531R00</t>
  </si>
  <si>
    <t>Odsekání vnitřních obkladů stěn nad 2 m2</t>
  </si>
  <si>
    <t>(0,4+1,1+0,4+3,05+6,55+4,35+3,85)*1,7+0,15*1,7*2*2+0,35*0,65*2*2</t>
  </si>
  <si>
    <t>(0,55+2,7+0,55)*2,1</t>
  </si>
  <si>
    <t>-(0,8*1,97+0,9*1,7*2+1,2*0,65*2)</t>
  </si>
  <si>
    <t>978013141R00</t>
  </si>
  <si>
    <t>Otlučení omítek vnitřních stěn v rozsahu do 30 %</t>
  </si>
  <si>
    <t>96001</t>
  </si>
  <si>
    <t>Demontáž stávající kanalizační podlahové vpusti</t>
  </si>
  <si>
    <t>Indiv</t>
  </si>
  <si>
    <t>965081713R00</t>
  </si>
  <si>
    <t>Bourání dlažeb keramických tl.10 mm, nad 1 m2</t>
  </si>
  <si>
    <t>4,35*6,55+1,3*0,15*2+2,7*0,5+1,0*0,05+1,1*0,4</t>
  </si>
  <si>
    <t>965042141R00</t>
  </si>
  <si>
    <t>Bourání mazanin betonových tl. 10 cm, nad 4 m2</t>
  </si>
  <si>
    <t>999281145R00</t>
  </si>
  <si>
    <t>Přesun hmot pro opravy a údržbu do v. 6 m, nošením</t>
  </si>
  <si>
    <t>Přesun hmot</t>
  </si>
  <si>
    <t>POL7_</t>
  </si>
  <si>
    <t>711140101R00</t>
  </si>
  <si>
    <t>Odstranění izolace proti vlhkosti na ploše vodorovné, asfaltové pásy přitavením, 1 vrstva</t>
  </si>
  <si>
    <t>711111001R00</t>
  </si>
  <si>
    <t>Provedení izolace proti vlhkosti na ploše vodorovné, 1x asfaltovým penetračním nátěrem</t>
  </si>
  <si>
    <t>11163161R</t>
  </si>
  <si>
    <t>Lak asfaltový izolační Penetral ALP M, bal. 9 kg</t>
  </si>
  <si>
    <t>kg</t>
  </si>
  <si>
    <t>SPCM</t>
  </si>
  <si>
    <t>30,7225*0,35</t>
  </si>
  <si>
    <t>711141559R00</t>
  </si>
  <si>
    <t>Provedení izolace proti vlhkosti na ploše vodorovné, asfaltovými pásy přitavením</t>
  </si>
  <si>
    <t>62852265R</t>
  </si>
  <si>
    <t>Pás asfaltový modifikovaný GLASTEK 40 SPECIAL mineral, natavovací, kotvicí</t>
  </si>
  <si>
    <t>30,7225*1,2</t>
  </si>
  <si>
    <t>711212000R00</t>
  </si>
  <si>
    <t>Penetrace podkladu pod hydroizolační hmoty</t>
  </si>
  <si>
    <t>podlaha : 4,35*6,55+1,3*0,15*2+2,7*0,5+1,05*0,05+1,1*0,4-4,15*0,15</t>
  </si>
  <si>
    <t>vytažení na stěnu : (2*(4,35+6,55+0,15+0,15+0,55+0,4)-0,9*2-0,8)*0,15</t>
  </si>
  <si>
    <t>711212002R00</t>
  </si>
  <si>
    <t xml:space="preserve">Stěrka hydroizolační </t>
  </si>
  <si>
    <t>711212601R00</t>
  </si>
  <si>
    <t>Utěsnění detailů při stěrkových hydroizolacích, těsnicí pás do spoje podlaha - stěna</t>
  </si>
  <si>
    <t>vytažení na stěnu : 2*(4,35+6,55+0,15+0,15+0,55+0,4)-0,9*2-0,8</t>
  </si>
  <si>
    <t>998711101R00</t>
  </si>
  <si>
    <t>Přesun hmot pro izolace proti vodě, výšky do 6 m</t>
  </si>
  <si>
    <t>766662811R00</t>
  </si>
  <si>
    <t>Demontáž prahů dveří 1křídlových</t>
  </si>
  <si>
    <t>76601</t>
  </si>
  <si>
    <t>Montáž + dodávka dveří 800x1970 mm, HPL, plné vč. kování</t>
  </si>
  <si>
    <t>76602</t>
  </si>
  <si>
    <t>Montáž + dodávka dveří 900x1970 mm, HPL, plné vč. kování</t>
  </si>
  <si>
    <t>103/102 : 1</t>
  </si>
  <si>
    <t>76603</t>
  </si>
  <si>
    <t>Montáž + dodávka dřevěného dubového prahu</t>
  </si>
  <si>
    <t>998766101R00</t>
  </si>
  <si>
    <t>Přesun hmot pro truhlářské konstr., výšky do 6 m</t>
  </si>
  <si>
    <t>771101101R00</t>
  </si>
  <si>
    <t>Vysávání podlah průmyslovýcm vysavačem pro pokládku dlažby</t>
  </si>
  <si>
    <t>103 : 4,35*6,55+1,3*0,15*2+2,7*0,5+1,05*0,05+1,1*0,4-4,15*0,15</t>
  </si>
  <si>
    <t>771101210RT1</t>
  </si>
  <si>
    <t>Penetrace podkladu pod dlažby vč. dodávky penetračního nátěru</t>
  </si>
  <si>
    <t>771575107RT6</t>
  </si>
  <si>
    <t>Montáž podlah z dlaždic hladkých keramických, do tmele, 200 x 200 mm vč. lepidla a spárovací hmoty</t>
  </si>
  <si>
    <t>77159</t>
  </si>
  <si>
    <t>Příplatek za spárování dlažby 200x200 mm epoxidem</t>
  </si>
  <si>
    <t>5976400</t>
  </si>
  <si>
    <t>Dlaždice keramická RAKO Taurus Granit 200 x 200 x 8 mm, protiskluznost R11, tmavě béžová</t>
  </si>
  <si>
    <t>30,1025*1,1</t>
  </si>
  <si>
    <t>771578011R00</t>
  </si>
  <si>
    <t>Spára podlaha - stěna, silikonem</t>
  </si>
  <si>
    <t>103 : 2*(4,35+6,55+0,15+0,15+0,55+0,4)</t>
  </si>
  <si>
    <t>998771101R00</t>
  </si>
  <si>
    <t>Přesun hmot pro podlahy z dlaždic, výšky do 6 m</t>
  </si>
  <si>
    <t>781101210RT1</t>
  </si>
  <si>
    <t>Penetrace podkladu pod obklady vč. dodávky penetračního nátěru</t>
  </si>
  <si>
    <t>103 : 2*(4,35+6,55+0,15+0,15+0,55+0,4)*1,8+(2*0,75+1,25)*0,35*2-0,8*1,8-0,9*1,8*2-1,25*0,75*2</t>
  </si>
  <si>
    <t>781475118RT2</t>
  </si>
  <si>
    <t>Montáž obkladů stěn obkládačkami keramickými, do tmele, 400 x 200 mm vč. lepidla a spárovací hmoty</t>
  </si>
  <si>
    <t>78148</t>
  </si>
  <si>
    <t>Příplatek za vykružování otvorů v keramických obkladech</t>
  </si>
  <si>
    <t>59761000R</t>
  </si>
  <si>
    <t>Obkládačka keramická RAKO 200 x 400 x 7 mm</t>
  </si>
  <si>
    <t>39,11*1,1</t>
  </si>
  <si>
    <t>781491001R00</t>
  </si>
  <si>
    <t>Montáž lišt k obkladům</t>
  </si>
  <si>
    <t>103 : 2*(4,35+6,55+0,15*2+0,35*2+0,55+0,4)-0,8-0,9*2+1,8*9</t>
  </si>
  <si>
    <t>553920</t>
  </si>
  <si>
    <t xml:space="preserve">Lišta 8/250 hliníková eloxovaná </t>
  </si>
  <si>
    <t>Začátek provozního součtu</t>
  </si>
  <si>
    <t xml:space="preserve">  39,3*1,1/2,5</t>
  </si>
  <si>
    <t>Konec provozního součtu</t>
  </si>
  <si>
    <t>18</t>
  </si>
  <si>
    <t>vnitřní rohy obkladů : 1,8*9+1,05*4</t>
  </si>
  <si>
    <t>998781101R00</t>
  </si>
  <si>
    <t>Přesun hmot pro obklady keramické, výšky do 6 m</t>
  </si>
  <si>
    <t>783225100R00</t>
  </si>
  <si>
    <t>Nátěr syntetický kovových konstrukcí 2x + 1x email</t>
  </si>
  <si>
    <t xml:space="preserve">ocelové zárubně : </t>
  </si>
  <si>
    <t>103/104 : (2*1,97+0,8)*(0,05*2+0,125)</t>
  </si>
  <si>
    <t>103/102 : (2*1,97+0,9)*(0,05*2+0,125)</t>
  </si>
  <si>
    <t>103/chodba : (2*1,97+0,9)*(0,05*2+0,125)</t>
  </si>
  <si>
    <t>784442001RT2</t>
  </si>
  <si>
    <t>Malba disperzní interiér.HET Klasik,výška do 3,8 m 1barevná, 2x nátěr, 1x penetrace</t>
  </si>
  <si>
    <t xml:space="preserve">podhled : </t>
  </si>
  <si>
    <t>4,35*6,55+4,35*0,4</t>
  </si>
  <si>
    <t>979082111R00</t>
  </si>
  <si>
    <t>Vnitrostaveništní doprava suti do 10 m</t>
  </si>
  <si>
    <t>Přesun suti</t>
  </si>
  <si>
    <t>POL8_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</si>
  <si>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</si>
  <si>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</si>
  <si>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</si>
  <si>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</si>
  <si>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</si>
  <si>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</si>
  <si>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979991</t>
  </si>
  <si>
    <t>Poplatek za skládku - stavební suť čistá, skupina odpadu 170904</t>
  </si>
  <si>
    <t>979992</t>
  </si>
  <si>
    <t>Poplatek za skládku - směsný stavební odpad bez NL</t>
  </si>
  <si>
    <t>005121 R</t>
  </si>
  <si>
    <t>Zařízení staveniště</t>
  </si>
  <si>
    <t>VRN</t>
  </si>
  <si>
    <t>POL99_2</t>
  </si>
  <si>
    <t>005124010R</t>
  </si>
  <si>
    <t>Koordinační činnost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</si>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</sst>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2" borderId="39" xfId="0" applyNumberFormat="1" applyFont="1" applyFill="1" applyBorder="1" applyAlignment="1">
      <alignment horizontal="center" vertical="center"/>
    </xf>
    <xf numFmtId="4" fontId="3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5" fillId="2" borderId="0" xfId="0" applyNumberFormat="1" applyFont="1" applyFill="1" applyBorder="1" applyAlignment="1">
      <alignment vertical="top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3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3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165" fontId="19" fillId="0" borderId="0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46</v>
      </c>
      <c r="E2" s="111" t="s">
        <v>47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44</v>
      </c>
      <c r="C3" s="109"/>
      <c r="D3" s="115" t="s">
        <v>41</v>
      </c>
      <c r="E3" s="116" t="s">
        <v>43</v>
      </c>
      <c r="F3" s="117"/>
      <c r="G3" s="117"/>
      <c r="H3" s="117"/>
      <c r="I3" s="117"/>
      <c r="J3" s="118"/>
    </row>
    <row r="4" spans="1:15" ht="23.25" customHeight="1" x14ac:dyDescent="0.2">
      <c r="A4" s="104">
        <v>1492977</v>
      </c>
      <c r="B4" s="119" t="s">
        <v>45</v>
      </c>
      <c r="C4" s="120"/>
      <c r="D4" s="121" t="s">
        <v>41</v>
      </c>
      <c r="E4" s="122" t="s">
        <v>42</v>
      </c>
      <c r="F4" s="123"/>
      <c r="G4" s="123"/>
      <c r="H4" s="123"/>
      <c r="I4" s="123"/>
      <c r="J4" s="124"/>
    </row>
    <row r="5" spans="1:15" ht="24" customHeight="1" x14ac:dyDescent="0.2">
      <c r="A5" s="2"/>
      <c r="B5" s="31" t="s">
        <v>23</v>
      </c>
      <c r="D5" s="125" t="s">
        <v>48</v>
      </c>
      <c r="E5" s="87"/>
      <c r="F5" s="87"/>
      <c r="G5" s="87"/>
      <c r="H5" s="18" t="s">
        <v>40</v>
      </c>
      <c r="I5" s="127" t="s">
        <v>52</v>
      </c>
      <c r="J5" s="8"/>
    </row>
    <row r="6" spans="1:15" ht="15.75" customHeight="1" x14ac:dyDescent="0.2">
      <c r="A6" s="2"/>
      <c r="B6" s="28"/>
      <c r="C6" s="53"/>
      <c r="D6" s="107" t="s">
        <v>49</v>
      </c>
      <c r="E6" s="88"/>
      <c r="F6" s="88"/>
      <c r="G6" s="88"/>
      <c r="H6" s="18" t="s">
        <v>36</v>
      </c>
      <c r="I6" s="22"/>
      <c r="J6" s="8"/>
    </row>
    <row r="7" spans="1:15" ht="15.75" customHeight="1" x14ac:dyDescent="0.2">
      <c r="A7" s="2"/>
      <c r="B7" s="29"/>
      <c r="C7" s="54"/>
      <c r="D7" s="105" t="s">
        <v>51</v>
      </c>
      <c r="E7" s="126" t="s">
        <v>50</v>
      </c>
      <c r="F7" s="89"/>
      <c r="G7" s="8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06" t="s">
        <v>53</v>
      </c>
      <c r="H8" s="18" t="s">
        <v>40</v>
      </c>
      <c r="I8" s="127" t="s">
        <v>57</v>
      </c>
      <c r="J8" s="8"/>
    </row>
    <row r="9" spans="1:15" ht="15.75" hidden="1" customHeight="1" x14ac:dyDescent="0.2">
      <c r="A9" s="2"/>
      <c r="B9" s="2"/>
      <c r="D9" s="106" t="s">
        <v>54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105" t="s">
        <v>56</v>
      </c>
      <c r="E10" s="128" t="s">
        <v>55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3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4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8" t="s">
        <v>26</v>
      </c>
      <c r="B16" s="38" t="s">
        <v>26</v>
      </c>
      <c r="C16" s="59"/>
      <c r="D16" s="60"/>
      <c r="E16" s="79"/>
      <c r="F16" s="80"/>
      <c r="G16" s="79"/>
      <c r="H16" s="80"/>
      <c r="I16" s="79">
        <f>SUMIF(F58:F73,A16,I58:I73)+SUMIF(F58:F73,"PSU",I58:I73)</f>
        <v>0</v>
      </c>
      <c r="J16" s="81"/>
    </row>
    <row r="17" spans="1:10" ht="23.25" customHeight="1" x14ac:dyDescent="0.2">
      <c r="A17" s="198" t="s">
        <v>27</v>
      </c>
      <c r="B17" s="38" t="s">
        <v>27</v>
      </c>
      <c r="C17" s="59"/>
      <c r="D17" s="60"/>
      <c r="E17" s="79"/>
      <c r="F17" s="80"/>
      <c r="G17" s="79"/>
      <c r="H17" s="80"/>
      <c r="I17" s="79">
        <f>SUMIF(F58:F73,A17,I58:I73)</f>
        <v>0</v>
      </c>
      <c r="J17" s="81"/>
    </row>
    <row r="18" spans="1:10" ht="23.25" customHeight="1" x14ac:dyDescent="0.2">
      <c r="A18" s="198" t="s">
        <v>28</v>
      </c>
      <c r="B18" s="38" t="s">
        <v>28</v>
      </c>
      <c r="C18" s="59"/>
      <c r="D18" s="60"/>
      <c r="E18" s="79"/>
      <c r="F18" s="80"/>
      <c r="G18" s="79"/>
      <c r="H18" s="80"/>
      <c r="I18" s="79">
        <f>SUMIF(F58:F73,A18,I58:I73)</f>
        <v>0</v>
      </c>
      <c r="J18" s="81"/>
    </row>
    <row r="19" spans="1:10" ht="23.25" customHeight="1" x14ac:dyDescent="0.2">
      <c r="A19" s="198" t="s">
        <v>106</v>
      </c>
      <c r="B19" s="38" t="s">
        <v>29</v>
      </c>
      <c r="C19" s="59"/>
      <c r="D19" s="60"/>
      <c r="E19" s="79"/>
      <c r="F19" s="80"/>
      <c r="G19" s="79"/>
      <c r="H19" s="80"/>
      <c r="I19" s="79">
        <f>SUMIF(F58:F73,A19,I58:I73)</f>
        <v>0</v>
      </c>
      <c r="J19" s="81"/>
    </row>
    <row r="20" spans="1:10" ht="23.25" customHeight="1" x14ac:dyDescent="0.2">
      <c r="A20" s="198" t="s">
        <v>107</v>
      </c>
      <c r="B20" s="38" t="s">
        <v>30</v>
      </c>
      <c r="C20" s="59"/>
      <c r="D20" s="60"/>
      <c r="E20" s="79"/>
      <c r="F20" s="80"/>
      <c r="G20" s="79"/>
      <c r="H20" s="80"/>
      <c r="I20" s="79">
        <f>SUMIF(F58:F73,A20,I58:I73)</f>
        <v>0</v>
      </c>
      <c r="J20" s="81"/>
    </row>
    <row r="21" spans="1:10" ht="23.25" customHeight="1" x14ac:dyDescent="0.2">
      <c r="A21" s="2"/>
      <c r="B21" s="48" t="s">
        <v>31</v>
      </c>
      <c r="C21" s="61"/>
      <c r="D21" s="62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93">
        <f>ZakladDPHSniVypocet</f>
        <v>0</v>
      </c>
      <c r="H23" s="94"/>
      <c r="I23" s="9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91">
        <f>A23</f>
        <v>0</v>
      </c>
      <c r="H24" s="92"/>
      <c r="I24" s="9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93">
        <f>ZakladDPHZaklVypocet</f>
        <v>0</v>
      </c>
      <c r="H25" s="94"/>
      <c r="I25" s="9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76">
        <f>A25</f>
        <v>0</v>
      </c>
      <c r="H26" s="77"/>
      <c r="I26" s="7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78">
        <f>CenaCelkem-(ZakladDPHSni+DPHSni+ZakladDPHZakl+DPHZakl)</f>
        <v>0</v>
      </c>
      <c r="H27" s="78"/>
      <c r="I27" s="78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 t="s">
        <v>58</v>
      </c>
      <c r="I32" s="26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1"/>
      <c r="D34" s="96"/>
      <c r="E34" s="97"/>
      <c r="G34" s="98"/>
      <c r="H34" s="99"/>
      <c r="I34" s="99"/>
      <c r="J34" s="25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52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52" ht="25.5" hidden="1" customHeight="1" x14ac:dyDescent="0.2">
      <c r="A39" s="136">
        <v>1</v>
      </c>
      <c r="B39" s="146" t="s">
        <v>59</v>
      </c>
      <c r="C39" s="147"/>
      <c r="D39" s="147"/>
      <c r="E39" s="147"/>
      <c r="F39" s="148">
        <f>'01 01 Pol'!AE173</f>
        <v>0</v>
      </c>
      <c r="G39" s="149">
        <f>'01 01 Pol'!AF173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52" ht="25.5" hidden="1" customHeight="1" x14ac:dyDescent="0.2">
      <c r="A40" s="136">
        <v>2</v>
      </c>
      <c r="B40" s="152" t="s">
        <v>41</v>
      </c>
      <c r="C40" s="153" t="s">
        <v>43</v>
      </c>
      <c r="D40" s="153"/>
      <c r="E40" s="153"/>
      <c r="F40" s="154">
        <f>'01 01 Pol'!AE173</f>
        <v>0</v>
      </c>
      <c r="G40" s="155">
        <f>'01 01 Pol'!AF173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52" ht="25.5" hidden="1" customHeight="1" x14ac:dyDescent="0.2">
      <c r="A41" s="136">
        <v>3</v>
      </c>
      <c r="B41" s="157" t="s">
        <v>41</v>
      </c>
      <c r="C41" s="147" t="s">
        <v>42</v>
      </c>
      <c r="D41" s="147"/>
      <c r="E41" s="147"/>
      <c r="F41" s="158">
        <f>'01 01 Pol'!AE173</f>
        <v>0</v>
      </c>
      <c r="G41" s="150">
        <f>'01 01 Pol'!AF173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52" ht="25.5" hidden="1" customHeight="1" x14ac:dyDescent="0.2">
      <c r="A42" s="136"/>
      <c r="B42" s="159" t="s">
        <v>60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4" spans="1:52" x14ac:dyDescent="0.2">
      <c r="A44" t="s">
        <v>62</v>
      </c>
      <c r="B44" t="s">
        <v>63</v>
      </c>
    </row>
    <row r="45" spans="1:52" x14ac:dyDescent="0.2">
      <c r="A45" t="s">
        <v>64</v>
      </c>
      <c r="B45" t="s">
        <v>65</v>
      </c>
    </row>
    <row r="46" spans="1:52" x14ac:dyDescent="0.2">
      <c r="A46" t="s">
        <v>66</v>
      </c>
      <c r="B46" t="s">
        <v>67</v>
      </c>
    </row>
    <row r="47" spans="1:52" x14ac:dyDescent="0.2">
      <c r="B47" s="176" t="s">
        <v>68</v>
      </c>
      <c r="C47" s="176"/>
      <c r="D47" s="176"/>
      <c r="E47" s="176"/>
      <c r="F47" s="176"/>
      <c r="G47" s="176"/>
      <c r="H47" s="176"/>
      <c r="I47" s="176"/>
      <c r="J47" s="176"/>
      <c r="AZ47" s="175" t="str">
        <f>B47</f>
        <v>Položkový rozpočet neobsahuje :</v>
      </c>
    </row>
    <row r="49" spans="1:52" x14ac:dyDescent="0.2">
      <c r="B49" s="176" t="s">
        <v>69</v>
      </c>
      <c r="C49" s="176"/>
      <c r="D49" s="176"/>
      <c r="E49" s="176"/>
      <c r="F49" s="176"/>
      <c r="G49" s="176"/>
      <c r="H49" s="176"/>
      <c r="I49" s="176"/>
      <c r="J49" s="176"/>
      <c r="AZ49" s="175" t="str">
        <f>B49</f>
        <v>- zdravotechnické instalace</v>
      </c>
    </row>
    <row r="50" spans="1:52" x14ac:dyDescent="0.2">
      <c r="B50" s="176" t="s">
        <v>70</v>
      </c>
      <c r="C50" s="176"/>
      <c r="D50" s="176"/>
      <c r="E50" s="176"/>
      <c r="F50" s="176"/>
      <c r="G50" s="176"/>
      <c r="H50" s="176"/>
      <c r="I50" s="176"/>
      <c r="J50" s="176"/>
      <c r="AZ50" s="175" t="str">
        <f>B50</f>
        <v>- ústřední vytápění</v>
      </c>
    </row>
    <row r="51" spans="1:52" x14ac:dyDescent="0.2">
      <c r="B51" s="176" t="s">
        <v>71</v>
      </c>
      <c r="C51" s="176"/>
      <c r="D51" s="176"/>
      <c r="E51" s="176"/>
      <c r="F51" s="176"/>
      <c r="G51" s="176"/>
      <c r="H51" s="176"/>
      <c r="I51" s="176"/>
      <c r="J51" s="176"/>
      <c r="AZ51" s="175" t="str">
        <f>B51</f>
        <v>- elektroinstalaci</v>
      </c>
    </row>
    <row r="52" spans="1:52" x14ac:dyDescent="0.2">
      <c r="B52" s="176" t="s">
        <v>72</v>
      </c>
      <c r="C52" s="176"/>
      <c r="D52" s="176"/>
      <c r="E52" s="176"/>
      <c r="F52" s="176"/>
      <c r="G52" s="176"/>
      <c r="H52" s="176"/>
      <c r="I52" s="176"/>
      <c r="J52" s="176"/>
      <c r="AZ52" s="175" t="str">
        <f>B52</f>
        <v>- gastrozařízení</v>
      </c>
    </row>
    <row r="55" spans="1:52" ht="15.75" x14ac:dyDescent="0.25">
      <c r="B55" s="177" t="s">
        <v>73</v>
      </c>
    </row>
    <row r="57" spans="1:52" ht="25.5" customHeight="1" x14ac:dyDescent="0.2">
      <c r="A57" s="179"/>
      <c r="B57" s="182" t="s">
        <v>18</v>
      </c>
      <c r="C57" s="182" t="s">
        <v>6</v>
      </c>
      <c r="D57" s="183"/>
      <c r="E57" s="183"/>
      <c r="F57" s="184" t="s">
        <v>74</v>
      </c>
      <c r="G57" s="184"/>
      <c r="H57" s="184"/>
      <c r="I57" s="184" t="s">
        <v>31</v>
      </c>
      <c r="J57" s="184" t="s">
        <v>0</v>
      </c>
    </row>
    <row r="58" spans="1:52" ht="36.75" customHeight="1" x14ac:dyDescent="0.2">
      <c r="A58" s="180"/>
      <c r="B58" s="185" t="s">
        <v>75</v>
      </c>
      <c r="C58" s="186" t="s">
        <v>76</v>
      </c>
      <c r="D58" s="187"/>
      <c r="E58" s="187"/>
      <c r="F58" s="194" t="s">
        <v>26</v>
      </c>
      <c r="G58" s="195"/>
      <c r="H58" s="195"/>
      <c r="I58" s="195">
        <f>'01 01 Pol'!G8</f>
        <v>0</v>
      </c>
      <c r="J58" s="191" t="str">
        <f>IF(I74=0,"",I58/I74*100)</f>
        <v/>
      </c>
    </row>
    <row r="59" spans="1:52" ht="36.75" customHeight="1" x14ac:dyDescent="0.2">
      <c r="A59" s="180"/>
      <c r="B59" s="185" t="s">
        <v>77</v>
      </c>
      <c r="C59" s="186" t="s">
        <v>78</v>
      </c>
      <c r="D59" s="187"/>
      <c r="E59" s="187"/>
      <c r="F59" s="194" t="s">
        <v>26</v>
      </c>
      <c r="G59" s="195"/>
      <c r="H59" s="195"/>
      <c r="I59" s="195">
        <f>'01 01 Pol'!G11</f>
        <v>0</v>
      </c>
      <c r="J59" s="191" t="str">
        <f>IF(I74=0,"",I59/I74*100)</f>
        <v/>
      </c>
    </row>
    <row r="60" spans="1:52" ht="36.75" customHeight="1" x14ac:dyDescent="0.2">
      <c r="A60" s="180"/>
      <c r="B60" s="185" t="s">
        <v>79</v>
      </c>
      <c r="C60" s="186" t="s">
        <v>80</v>
      </c>
      <c r="D60" s="187"/>
      <c r="E60" s="187"/>
      <c r="F60" s="194" t="s">
        <v>26</v>
      </c>
      <c r="G60" s="195"/>
      <c r="H60" s="195"/>
      <c r="I60" s="195">
        <f>'01 01 Pol'!G45</f>
        <v>0</v>
      </c>
      <c r="J60" s="191" t="str">
        <f>IF(I74=0,"",I60/I74*100)</f>
        <v/>
      </c>
    </row>
    <row r="61" spans="1:52" ht="36.75" customHeight="1" x14ac:dyDescent="0.2">
      <c r="A61" s="180"/>
      <c r="B61" s="185" t="s">
        <v>81</v>
      </c>
      <c r="C61" s="186" t="s">
        <v>82</v>
      </c>
      <c r="D61" s="187"/>
      <c r="E61" s="187"/>
      <c r="F61" s="194" t="s">
        <v>26</v>
      </c>
      <c r="G61" s="195"/>
      <c r="H61" s="195"/>
      <c r="I61" s="195">
        <f>'01 01 Pol'!G53</f>
        <v>0</v>
      </c>
      <c r="J61" s="191" t="str">
        <f>IF(I74=0,"",I61/I74*100)</f>
        <v/>
      </c>
    </row>
    <row r="62" spans="1:52" ht="36.75" customHeight="1" x14ac:dyDescent="0.2">
      <c r="A62" s="180"/>
      <c r="B62" s="185" t="s">
        <v>83</v>
      </c>
      <c r="C62" s="186" t="s">
        <v>84</v>
      </c>
      <c r="D62" s="187"/>
      <c r="E62" s="187"/>
      <c r="F62" s="194" t="s">
        <v>26</v>
      </c>
      <c r="G62" s="195"/>
      <c r="H62" s="195"/>
      <c r="I62" s="195">
        <f>'01 01 Pol'!G56</f>
        <v>0</v>
      </c>
      <c r="J62" s="191" t="str">
        <f>IF(I74=0,"",I62/I74*100)</f>
        <v/>
      </c>
    </row>
    <row r="63" spans="1:52" ht="36.75" customHeight="1" x14ac:dyDescent="0.2">
      <c r="A63" s="180"/>
      <c r="B63" s="185" t="s">
        <v>85</v>
      </c>
      <c r="C63" s="186" t="s">
        <v>86</v>
      </c>
      <c r="D63" s="187"/>
      <c r="E63" s="187"/>
      <c r="F63" s="194" t="s">
        <v>26</v>
      </c>
      <c r="G63" s="195"/>
      <c r="H63" s="195"/>
      <c r="I63" s="195">
        <f>'01 01 Pol'!G59</f>
        <v>0</v>
      </c>
      <c r="J63" s="191" t="str">
        <f>IF(I74=0,"",I63/I74*100)</f>
        <v/>
      </c>
    </row>
    <row r="64" spans="1:52" ht="36.75" customHeight="1" x14ac:dyDescent="0.2">
      <c r="A64" s="180"/>
      <c r="B64" s="185" t="s">
        <v>87</v>
      </c>
      <c r="C64" s="186" t="s">
        <v>88</v>
      </c>
      <c r="D64" s="187"/>
      <c r="E64" s="187"/>
      <c r="F64" s="194" t="s">
        <v>26</v>
      </c>
      <c r="G64" s="195"/>
      <c r="H64" s="195"/>
      <c r="I64" s="195">
        <f>'01 01 Pol'!G62</f>
        <v>0</v>
      </c>
      <c r="J64" s="191" t="str">
        <f>IF(I74=0,"",I64/I74*100)</f>
        <v/>
      </c>
    </row>
    <row r="65" spans="1:10" ht="36.75" customHeight="1" x14ac:dyDescent="0.2">
      <c r="A65" s="180"/>
      <c r="B65" s="185" t="s">
        <v>89</v>
      </c>
      <c r="C65" s="186" t="s">
        <v>90</v>
      </c>
      <c r="D65" s="187"/>
      <c r="E65" s="187"/>
      <c r="F65" s="194" t="s">
        <v>26</v>
      </c>
      <c r="G65" s="195"/>
      <c r="H65" s="195"/>
      <c r="I65" s="195">
        <f>'01 01 Pol'!G87</f>
        <v>0</v>
      </c>
      <c r="J65" s="191" t="str">
        <f>IF(I74=0,"",I65/I74*100)</f>
        <v/>
      </c>
    </row>
    <row r="66" spans="1:10" ht="36.75" customHeight="1" x14ac:dyDescent="0.2">
      <c r="A66" s="180"/>
      <c r="B66" s="185" t="s">
        <v>91</v>
      </c>
      <c r="C66" s="186" t="s">
        <v>92</v>
      </c>
      <c r="D66" s="187"/>
      <c r="E66" s="187"/>
      <c r="F66" s="194" t="s">
        <v>27</v>
      </c>
      <c r="G66" s="195"/>
      <c r="H66" s="195"/>
      <c r="I66" s="195">
        <f>'01 01 Pol'!G89</f>
        <v>0</v>
      </c>
      <c r="J66" s="191" t="str">
        <f>IF(I74=0,"",I66/I74*100)</f>
        <v/>
      </c>
    </row>
    <row r="67" spans="1:10" ht="36.75" customHeight="1" x14ac:dyDescent="0.2">
      <c r="A67" s="180"/>
      <c r="B67" s="185" t="s">
        <v>93</v>
      </c>
      <c r="C67" s="186" t="s">
        <v>94</v>
      </c>
      <c r="D67" s="187"/>
      <c r="E67" s="187"/>
      <c r="F67" s="194" t="s">
        <v>27</v>
      </c>
      <c r="G67" s="195"/>
      <c r="H67" s="195"/>
      <c r="I67" s="195">
        <f>'01 01 Pol'!G106</f>
        <v>0</v>
      </c>
      <c r="J67" s="191" t="str">
        <f>IF(I74=0,"",I67/I74*100)</f>
        <v/>
      </c>
    </row>
    <row r="68" spans="1:10" ht="36.75" customHeight="1" x14ac:dyDescent="0.2">
      <c r="A68" s="180"/>
      <c r="B68" s="185" t="s">
        <v>95</v>
      </c>
      <c r="C68" s="186" t="s">
        <v>96</v>
      </c>
      <c r="D68" s="187"/>
      <c r="E68" s="187"/>
      <c r="F68" s="194" t="s">
        <v>27</v>
      </c>
      <c r="G68" s="195"/>
      <c r="H68" s="195"/>
      <c r="I68" s="195">
        <f>'01 01 Pol'!G119</f>
        <v>0</v>
      </c>
      <c r="J68" s="191" t="str">
        <f>IF(I74=0,"",I68/I74*100)</f>
        <v/>
      </c>
    </row>
    <row r="69" spans="1:10" ht="36.75" customHeight="1" x14ac:dyDescent="0.2">
      <c r="A69" s="180"/>
      <c r="B69" s="185" t="s">
        <v>97</v>
      </c>
      <c r="C69" s="186" t="s">
        <v>98</v>
      </c>
      <c r="D69" s="187"/>
      <c r="E69" s="187"/>
      <c r="F69" s="194" t="s">
        <v>27</v>
      </c>
      <c r="G69" s="195"/>
      <c r="H69" s="195"/>
      <c r="I69" s="195">
        <f>'01 01 Pol'!G130</f>
        <v>0</v>
      </c>
      <c r="J69" s="191" t="str">
        <f>IF(I74=0,"",I69/I74*100)</f>
        <v/>
      </c>
    </row>
    <row r="70" spans="1:10" ht="36.75" customHeight="1" x14ac:dyDescent="0.2">
      <c r="A70" s="180"/>
      <c r="B70" s="185" t="s">
        <v>99</v>
      </c>
      <c r="C70" s="186" t="s">
        <v>100</v>
      </c>
      <c r="D70" s="187"/>
      <c r="E70" s="187"/>
      <c r="F70" s="194" t="s">
        <v>27</v>
      </c>
      <c r="G70" s="195"/>
      <c r="H70" s="195"/>
      <c r="I70" s="195">
        <f>'01 01 Pol'!G148</f>
        <v>0</v>
      </c>
      <c r="J70" s="191" t="str">
        <f>IF(I74=0,"",I70/I74*100)</f>
        <v/>
      </c>
    </row>
    <row r="71" spans="1:10" ht="36.75" customHeight="1" x14ac:dyDescent="0.2">
      <c r="A71" s="180"/>
      <c r="B71" s="185" t="s">
        <v>101</v>
      </c>
      <c r="C71" s="186" t="s">
        <v>102</v>
      </c>
      <c r="D71" s="187"/>
      <c r="E71" s="187"/>
      <c r="F71" s="194" t="s">
        <v>27</v>
      </c>
      <c r="G71" s="195"/>
      <c r="H71" s="195"/>
      <c r="I71" s="195">
        <f>'01 01 Pol'!G154</f>
        <v>0</v>
      </c>
      <c r="J71" s="191" t="str">
        <f>IF(I74=0,"",I71/I74*100)</f>
        <v/>
      </c>
    </row>
    <row r="72" spans="1:10" ht="36.75" customHeight="1" x14ac:dyDescent="0.2">
      <c r="A72" s="180"/>
      <c r="B72" s="185" t="s">
        <v>103</v>
      </c>
      <c r="C72" s="186" t="s">
        <v>104</v>
      </c>
      <c r="D72" s="187"/>
      <c r="E72" s="187"/>
      <c r="F72" s="194" t="s">
        <v>105</v>
      </c>
      <c r="G72" s="195"/>
      <c r="H72" s="195"/>
      <c r="I72" s="195">
        <f>'01 01 Pol'!G162</f>
        <v>0</v>
      </c>
      <c r="J72" s="191" t="str">
        <f>IF(I74=0,"",I72/I74*100)</f>
        <v/>
      </c>
    </row>
    <row r="73" spans="1:10" ht="36.75" customHeight="1" x14ac:dyDescent="0.2">
      <c r="A73" s="180"/>
      <c r="B73" s="185" t="s">
        <v>106</v>
      </c>
      <c r="C73" s="186" t="s">
        <v>29</v>
      </c>
      <c r="D73" s="187"/>
      <c r="E73" s="187"/>
      <c r="F73" s="194" t="s">
        <v>106</v>
      </c>
      <c r="G73" s="195"/>
      <c r="H73" s="195"/>
      <c r="I73" s="195">
        <f>'01 01 Pol'!G169</f>
        <v>0</v>
      </c>
      <c r="J73" s="191" t="str">
        <f>IF(I74=0,"",I73/I74*100)</f>
        <v/>
      </c>
    </row>
    <row r="74" spans="1:10" ht="25.5" customHeight="1" x14ac:dyDescent="0.2">
      <c r="A74" s="181"/>
      <c r="B74" s="188" t="s">
        <v>1</v>
      </c>
      <c r="C74" s="189"/>
      <c r="D74" s="190"/>
      <c r="E74" s="190"/>
      <c r="F74" s="196"/>
      <c r="G74" s="197"/>
      <c r="H74" s="197"/>
      <c r="I74" s="197">
        <f>SUM(I58:I73)</f>
        <v>0</v>
      </c>
      <c r="J74" s="192">
        <f>SUM(J58:J73)</f>
        <v>0</v>
      </c>
    </row>
    <row r="75" spans="1:10" x14ac:dyDescent="0.2">
      <c r="F75" s="135"/>
      <c r="G75" s="135"/>
      <c r="H75" s="135"/>
      <c r="I75" s="135"/>
      <c r="J75" s="193"/>
    </row>
    <row r="76" spans="1:10" x14ac:dyDescent="0.2">
      <c r="F76" s="135"/>
      <c r="G76" s="135"/>
      <c r="H76" s="135"/>
      <c r="I76" s="135"/>
      <c r="J76" s="193"/>
    </row>
    <row r="77" spans="1:10" x14ac:dyDescent="0.2">
      <c r="F77" s="135"/>
      <c r="G77" s="135"/>
      <c r="H77" s="135"/>
      <c r="I77" s="135"/>
      <c r="J77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9:J49"/>
    <mergeCell ref="B50:J50"/>
    <mergeCell ref="B51:J51"/>
    <mergeCell ref="B52:J52"/>
    <mergeCell ref="C58:E58"/>
    <mergeCell ref="C39:E39"/>
    <mergeCell ref="C40:E40"/>
    <mergeCell ref="C41:E41"/>
    <mergeCell ref="B42:E42"/>
    <mergeCell ref="B47:J4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2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50" t="s">
        <v>8</v>
      </c>
      <c r="B2" s="49"/>
      <c r="C2" s="102"/>
      <c r="D2" s="102"/>
      <c r="E2" s="102"/>
      <c r="F2" s="102"/>
      <c r="G2" s="103"/>
    </row>
    <row r="3" spans="1:7" ht="24.95" customHeight="1" x14ac:dyDescent="0.2">
      <c r="A3" s="50" t="s">
        <v>9</v>
      </c>
      <c r="B3" s="49"/>
      <c r="C3" s="102"/>
      <c r="D3" s="102"/>
      <c r="E3" s="102"/>
      <c r="F3" s="102"/>
      <c r="G3" s="103"/>
    </row>
    <row r="4" spans="1:7" ht="24.95" customHeight="1" x14ac:dyDescent="0.2">
      <c r="A4" s="50" t="s">
        <v>10</v>
      </c>
      <c r="B4" s="49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40169-93A4-4B48-94D6-CCE00D83925F}">
  <sheetPr>
    <tabColor rgb="FFFF0000"/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108</v>
      </c>
    </row>
    <row r="2" spans="1:60" ht="24.95" customHeight="1" x14ac:dyDescent="0.2">
      <c r="A2" s="200" t="s">
        <v>8</v>
      </c>
      <c r="B2" s="49" t="s">
        <v>46</v>
      </c>
      <c r="C2" s="203" t="s">
        <v>47</v>
      </c>
      <c r="D2" s="201"/>
      <c r="E2" s="201"/>
      <c r="F2" s="201"/>
      <c r="G2" s="202"/>
      <c r="AG2" t="s">
        <v>109</v>
      </c>
    </row>
    <row r="3" spans="1:60" ht="24.95" customHeight="1" x14ac:dyDescent="0.2">
      <c r="A3" s="200" t="s">
        <v>9</v>
      </c>
      <c r="B3" s="49" t="s">
        <v>41</v>
      </c>
      <c r="C3" s="203" t="s">
        <v>43</v>
      </c>
      <c r="D3" s="201"/>
      <c r="E3" s="201"/>
      <c r="F3" s="201"/>
      <c r="G3" s="202"/>
      <c r="AC3" s="178" t="s">
        <v>109</v>
      </c>
      <c r="AG3" t="s">
        <v>110</v>
      </c>
    </row>
    <row r="4" spans="1:60" ht="24.95" customHeight="1" x14ac:dyDescent="0.2">
      <c r="A4" s="204" t="s">
        <v>10</v>
      </c>
      <c r="B4" s="205" t="s">
        <v>41</v>
      </c>
      <c r="C4" s="206" t="s">
        <v>42</v>
      </c>
      <c r="D4" s="207"/>
      <c r="E4" s="207"/>
      <c r="F4" s="207"/>
      <c r="G4" s="208"/>
      <c r="AG4" t="s">
        <v>111</v>
      </c>
    </row>
    <row r="5" spans="1:60" x14ac:dyDescent="0.2">
      <c r="D5" s="10"/>
    </row>
    <row r="6" spans="1:60" ht="38.25" x14ac:dyDescent="0.2">
      <c r="A6" s="210" t="s">
        <v>112</v>
      </c>
      <c r="B6" s="212" t="s">
        <v>113</v>
      </c>
      <c r="C6" s="212" t="s">
        <v>114</v>
      </c>
      <c r="D6" s="211" t="s">
        <v>115</v>
      </c>
      <c r="E6" s="210" t="s">
        <v>116</v>
      </c>
      <c r="F6" s="209" t="s">
        <v>117</v>
      </c>
      <c r="G6" s="210" t="s">
        <v>31</v>
      </c>
      <c r="H6" s="213" t="s">
        <v>32</v>
      </c>
      <c r="I6" s="213" t="s">
        <v>118</v>
      </c>
      <c r="J6" s="213" t="s">
        <v>33</v>
      </c>
      <c r="K6" s="213" t="s">
        <v>119</v>
      </c>
      <c r="L6" s="213" t="s">
        <v>120</v>
      </c>
      <c r="M6" s="213" t="s">
        <v>121</v>
      </c>
      <c r="N6" s="213" t="s">
        <v>122</v>
      </c>
      <c r="O6" s="213" t="s">
        <v>123</v>
      </c>
      <c r="P6" s="213" t="s">
        <v>124</v>
      </c>
      <c r="Q6" s="213" t="s">
        <v>125</v>
      </c>
      <c r="R6" s="213" t="s">
        <v>126</v>
      </c>
      <c r="S6" s="213" t="s">
        <v>127</v>
      </c>
      <c r="T6" s="213" t="s">
        <v>128</v>
      </c>
      <c r="U6" s="213" t="s">
        <v>129</v>
      </c>
      <c r="V6" s="213" t="s">
        <v>130</v>
      </c>
      <c r="W6" s="213" t="s">
        <v>131</v>
      </c>
      <c r="X6" s="213" t="s">
        <v>132</v>
      </c>
      <c r="Y6" s="213" t="s">
        <v>133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42" t="s">
        <v>134</v>
      </c>
      <c r="B8" s="243" t="s">
        <v>75</v>
      </c>
      <c r="C8" s="261" t="s">
        <v>76</v>
      </c>
      <c r="D8" s="244"/>
      <c r="E8" s="245"/>
      <c r="F8" s="246"/>
      <c r="G8" s="247">
        <f>SUMIF(AG9:AG10,"&lt;&gt;NOR",G9:G10)</f>
        <v>0</v>
      </c>
      <c r="H8" s="241"/>
      <c r="I8" s="241">
        <f>SUM(I9:I10)</f>
        <v>0</v>
      </c>
      <c r="J8" s="241"/>
      <c r="K8" s="241">
        <f>SUM(K9:K10)</f>
        <v>0</v>
      </c>
      <c r="L8" s="241"/>
      <c r="M8" s="241">
        <f>SUM(M9:M10)</f>
        <v>0</v>
      </c>
      <c r="N8" s="240"/>
      <c r="O8" s="240">
        <f>SUM(O9:O10)</f>
        <v>1.69</v>
      </c>
      <c r="P8" s="240"/>
      <c r="Q8" s="240">
        <f>SUM(Q9:Q10)</f>
        <v>0</v>
      </c>
      <c r="R8" s="241"/>
      <c r="S8" s="241"/>
      <c r="T8" s="241"/>
      <c r="U8" s="241"/>
      <c r="V8" s="241">
        <f>SUM(V9:V10)</f>
        <v>7.45</v>
      </c>
      <c r="W8" s="241"/>
      <c r="X8" s="241"/>
      <c r="Y8" s="241"/>
      <c r="AG8" t="s">
        <v>135</v>
      </c>
    </row>
    <row r="9" spans="1:60" outlineLevel="1" x14ac:dyDescent="0.2">
      <c r="A9" s="249">
        <v>1</v>
      </c>
      <c r="B9" s="250" t="s">
        <v>136</v>
      </c>
      <c r="C9" s="262" t="s">
        <v>137</v>
      </c>
      <c r="D9" s="251" t="s">
        <v>138</v>
      </c>
      <c r="E9" s="252">
        <v>10.5825</v>
      </c>
      <c r="F9" s="253"/>
      <c r="G9" s="254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3">
        <v>0.15931000000000001</v>
      </c>
      <c r="O9" s="233">
        <f>ROUND(E9*N9,2)</f>
        <v>1.69</v>
      </c>
      <c r="P9" s="233">
        <v>0</v>
      </c>
      <c r="Q9" s="233">
        <f>ROUND(E9*P9,2)</f>
        <v>0</v>
      </c>
      <c r="R9" s="234"/>
      <c r="S9" s="234" t="s">
        <v>139</v>
      </c>
      <c r="T9" s="234" t="s">
        <v>139</v>
      </c>
      <c r="U9" s="234">
        <v>0.70399999999999996</v>
      </c>
      <c r="V9" s="234">
        <f>ROUND(E9*U9,2)</f>
        <v>7.45</v>
      </c>
      <c r="W9" s="234"/>
      <c r="X9" s="234" t="s">
        <v>140</v>
      </c>
      <c r="Y9" s="234" t="s">
        <v>141</v>
      </c>
      <c r="Z9" s="214"/>
      <c r="AA9" s="214"/>
      <c r="AB9" s="214"/>
      <c r="AC9" s="214"/>
      <c r="AD9" s="214"/>
      <c r="AE9" s="214"/>
      <c r="AF9" s="214"/>
      <c r="AG9" s="214" t="s">
        <v>142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31"/>
      <c r="B10" s="232"/>
      <c r="C10" s="263" t="s">
        <v>143</v>
      </c>
      <c r="D10" s="236"/>
      <c r="E10" s="237">
        <v>10.5825</v>
      </c>
      <c r="F10" s="234"/>
      <c r="G10" s="234"/>
      <c r="H10" s="234"/>
      <c r="I10" s="234"/>
      <c r="J10" s="234"/>
      <c r="K10" s="234"/>
      <c r="L10" s="234"/>
      <c r="M10" s="234"/>
      <c r="N10" s="233"/>
      <c r="O10" s="233"/>
      <c r="P10" s="233"/>
      <c r="Q10" s="233"/>
      <c r="R10" s="234"/>
      <c r="S10" s="234"/>
      <c r="T10" s="234"/>
      <c r="U10" s="234"/>
      <c r="V10" s="234"/>
      <c r="W10" s="234"/>
      <c r="X10" s="234"/>
      <c r="Y10" s="234"/>
      <c r="Z10" s="214"/>
      <c r="AA10" s="214"/>
      <c r="AB10" s="214"/>
      <c r="AC10" s="214"/>
      <c r="AD10" s="214"/>
      <c r="AE10" s="214"/>
      <c r="AF10" s="214"/>
      <c r="AG10" s="214" t="s">
        <v>144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x14ac:dyDescent="0.2">
      <c r="A11" s="242" t="s">
        <v>134</v>
      </c>
      <c r="B11" s="243" t="s">
        <v>77</v>
      </c>
      <c r="C11" s="261" t="s">
        <v>78</v>
      </c>
      <c r="D11" s="244"/>
      <c r="E11" s="245"/>
      <c r="F11" s="246"/>
      <c r="G11" s="247">
        <f>SUMIF(AG12:AG44,"&lt;&gt;NOR",G12:G44)</f>
        <v>0</v>
      </c>
      <c r="H11" s="241"/>
      <c r="I11" s="241">
        <f>SUM(I12:I44)</f>
        <v>0</v>
      </c>
      <c r="J11" s="241"/>
      <c r="K11" s="241">
        <f>SUM(K12:K44)</f>
        <v>0</v>
      </c>
      <c r="L11" s="241"/>
      <c r="M11" s="241">
        <f>SUM(M12:M44)</f>
        <v>0</v>
      </c>
      <c r="N11" s="240"/>
      <c r="O11" s="240">
        <f>SUM(O12:O44)</f>
        <v>0.97</v>
      </c>
      <c r="P11" s="240"/>
      <c r="Q11" s="240">
        <f>SUM(Q12:Q44)</f>
        <v>0</v>
      </c>
      <c r="R11" s="241"/>
      <c r="S11" s="241"/>
      <c r="T11" s="241"/>
      <c r="U11" s="241"/>
      <c r="V11" s="241">
        <f>SUM(V12:V44)</f>
        <v>27.15</v>
      </c>
      <c r="W11" s="241"/>
      <c r="X11" s="241"/>
      <c r="Y11" s="241"/>
      <c r="AG11" t="s">
        <v>135</v>
      </c>
    </row>
    <row r="12" spans="1:60" outlineLevel="1" x14ac:dyDescent="0.2">
      <c r="A12" s="249">
        <v>2</v>
      </c>
      <c r="B12" s="250" t="s">
        <v>145</v>
      </c>
      <c r="C12" s="262" t="s">
        <v>146</v>
      </c>
      <c r="D12" s="251" t="s">
        <v>138</v>
      </c>
      <c r="E12" s="252">
        <v>0.875</v>
      </c>
      <c r="F12" s="253"/>
      <c r="G12" s="254">
        <f>ROUND(E12*F12,2)</f>
        <v>0</v>
      </c>
      <c r="H12" s="235"/>
      <c r="I12" s="234">
        <f>ROUND(E12*H12,2)</f>
        <v>0</v>
      </c>
      <c r="J12" s="235"/>
      <c r="K12" s="234">
        <f>ROUND(E12*J12,2)</f>
        <v>0</v>
      </c>
      <c r="L12" s="234">
        <v>21</v>
      </c>
      <c r="M12" s="234">
        <f>G12*(1+L12/100)</f>
        <v>0</v>
      </c>
      <c r="N12" s="233">
        <v>6.1420000000000002E-2</v>
      </c>
      <c r="O12" s="233">
        <f>ROUND(E12*N12,2)</f>
        <v>0.05</v>
      </c>
      <c r="P12" s="233">
        <v>0</v>
      </c>
      <c r="Q12" s="233">
        <f>ROUND(E12*P12,2)</f>
        <v>0</v>
      </c>
      <c r="R12" s="234"/>
      <c r="S12" s="234" t="s">
        <v>139</v>
      </c>
      <c r="T12" s="234" t="s">
        <v>139</v>
      </c>
      <c r="U12" s="234">
        <v>0.69599999999999995</v>
      </c>
      <c r="V12" s="234">
        <f>ROUND(E12*U12,2)</f>
        <v>0.61</v>
      </c>
      <c r="W12" s="234"/>
      <c r="X12" s="234" t="s">
        <v>140</v>
      </c>
      <c r="Y12" s="234" t="s">
        <v>141</v>
      </c>
      <c r="Z12" s="214"/>
      <c r="AA12" s="214"/>
      <c r="AB12" s="214"/>
      <c r="AC12" s="214"/>
      <c r="AD12" s="214"/>
      <c r="AE12" s="214"/>
      <c r="AF12" s="214"/>
      <c r="AG12" s="214" t="s">
        <v>142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31"/>
      <c r="B13" s="232"/>
      <c r="C13" s="263" t="s">
        <v>147</v>
      </c>
      <c r="D13" s="236"/>
      <c r="E13" s="237"/>
      <c r="F13" s="234"/>
      <c r="G13" s="234"/>
      <c r="H13" s="234"/>
      <c r="I13" s="234"/>
      <c r="J13" s="234"/>
      <c r="K13" s="234"/>
      <c r="L13" s="234"/>
      <c r="M13" s="234"/>
      <c r="N13" s="233"/>
      <c r="O13" s="233"/>
      <c r="P13" s="233"/>
      <c r="Q13" s="233"/>
      <c r="R13" s="234"/>
      <c r="S13" s="234"/>
      <c r="T13" s="234"/>
      <c r="U13" s="234"/>
      <c r="V13" s="234"/>
      <c r="W13" s="234"/>
      <c r="X13" s="234"/>
      <c r="Y13" s="234"/>
      <c r="Z13" s="214"/>
      <c r="AA13" s="214"/>
      <c r="AB13" s="214"/>
      <c r="AC13" s="214"/>
      <c r="AD13" s="214"/>
      <c r="AE13" s="214"/>
      <c r="AF13" s="214"/>
      <c r="AG13" s="214" t="s">
        <v>144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31"/>
      <c r="B14" s="232"/>
      <c r="C14" s="263" t="s">
        <v>148</v>
      </c>
      <c r="D14" s="236"/>
      <c r="E14" s="237">
        <v>0.875</v>
      </c>
      <c r="F14" s="234"/>
      <c r="G14" s="234"/>
      <c r="H14" s="234"/>
      <c r="I14" s="234"/>
      <c r="J14" s="234"/>
      <c r="K14" s="234"/>
      <c r="L14" s="234"/>
      <c r="M14" s="234"/>
      <c r="N14" s="233"/>
      <c r="O14" s="233"/>
      <c r="P14" s="233"/>
      <c r="Q14" s="233"/>
      <c r="R14" s="234"/>
      <c r="S14" s="234"/>
      <c r="T14" s="234"/>
      <c r="U14" s="234"/>
      <c r="V14" s="234"/>
      <c r="W14" s="234"/>
      <c r="X14" s="234"/>
      <c r="Y14" s="234"/>
      <c r="Z14" s="214"/>
      <c r="AA14" s="214"/>
      <c r="AB14" s="214"/>
      <c r="AC14" s="214"/>
      <c r="AD14" s="214"/>
      <c r="AE14" s="214"/>
      <c r="AF14" s="214"/>
      <c r="AG14" s="214" t="s">
        <v>144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49">
        <v>3</v>
      </c>
      <c r="B15" s="250" t="s">
        <v>149</v>
      </c>
      <c r="C15" s="262" t="s">
        <v>150</v>
      </c>
      <c r="D15" s="251" t="s">
        <v>138</v>
      </c>
      <c r="E15" s="252">
        <v>0.27</v>
      </c>
      <c r="F15" s="253"/>
      <c r="G15" s="254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21</v>
      </c>
      <c r="M15" s="234">
        <f>G15*(1+L15/100)</f>
        <v>0</v>
      </c>
      <c r="N15" s="233">
        <v>4.0039999999999999E-2</v>
      </c>
      <c r="O15" s="233">
        <f>ROUND(E15*N15,2)</f>
        <v>0.01</v>
      </c>
      <c r="P15" s="233">
        <v>0</v>
      </c>
      <c r="Q15" s="233">
        <f>ROUND(E15*P15,2)</f>
        <v>0</v>
      </c>
      <c r="R15" s="234"/>
      <c r="S15" s="234" t="s">
        <v>139</v>
      </c>
      <c r="T15" s="234" t="s">
        <v>139</v>
      </c>
      <c r="U15" s="234">
        <v>0.74</v>
      </c>
      <c r="V15" s="234">
        <f>ROUND(E15*U15,2)</f>
        <v>0.2</v>
      </c>
      <c r="W15" s="234"/>
      <c r="X15" s="234" t="s">
        <v>140</v>
      </c>
      <c r="Y15" s="234" t="s">
        <v>141</v>
      </c>
      <c r="Z15" s="214"/>
      <c r="AA15" s="214"/>
      <c r="AB15" s="214"/>
      <c r="AC15" s="214"/>
      <c r="AD15" s="214"/>
      <c r="AE15" s="214"/>
      <c r="AF15" s="214"/>
      <c r="AG15" s="214" t="s">
        <v>142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31"/>
      <c r="B16" s="232"/>
      <c r="C16" s="263" t="s">
        <v>147</v>
      </c>
      <c r="D16" s="236"/>
      <c r="E16" s="237"/>
      <c r="F16" s="234"/>
      <c r="G16" s="234"/>
      <c r="H16" s="234"/>
      <c r="I16" s="234"/>
      <c r="J16" s="234"/>
      <c r="K16" s="234"/>
      <c r="L16" s="234"/>
      <c r="M16" s="234"/>
      <c r="N16" s="233"/>
      <c r="O16" s="233"/>
      <c r="P16" s="233"/>
      <c r="Q16" s="233"/>
      <c r="R16" s="234"/>
      <c r="S16" s="234"/>
      <c r="T16" s="234"/>
      <c r="U16" s="234"/>
      <c r="V16" s="234"/>
      <c r="W16" s="234"/>
      <c r="X16" s="234"/>
      <c r="Y16" s="234"/>
      <c r="Z16" s="214"/>
      <c r="AA16" s="214"/>
      <c r="AB16" s="214"/>
      <c r="AC16" s="214"/>
      <c r="AD16" s="214"/>
      <c r="AE16" s="214"/>
      <c r="AF16" s="214"/>
      <c r="AG16" s="214" t="s">
        <v>144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3" x14ac:dyDescent="0.2">
      <c r="A17" s="231"/>
      <c r="B17" s="232"/>
      <c r="C17" s="263" t="s">
        <v>151</v>
      </c>
      <c r="D17" s="236"/>
      <c r="E17" s="237">
        <v>0.27</v>
      </c>
      <c r="F17" s="234"/>
      <c r="G17" s="234"/>
      <c r="H17" s="234"/>
      <c r="I17" s="234"/>
      <c r="J17" s="234"/>
      <c r="K17" s="234"/>
      <c r="L17" s="234"/>
      <c r="M17" s="234"/>
      <c r="N17" s="233"/>
      <c r="O17" s="233"/>
      <c r="P17" s="233"/>
      <c r="Q17" s="233"/>
      <c r="R17" s="234"/>
      <c r="S17" s="234"/>
      <c r="T17" s="234"/>
      <c r="U17" s="234"/>
      <c r="V17" s="234"/>
      <c r="W17" s="234"/>
      <c r="X17" s="234"/>
      <c r="Y17" s="234"/>
      <c r="Z17" s="214"/>
      <c r="AA17" s="214"/>
      <c r="AB17" s="214"/>
      <c r="AC17" s="214"/>
      <c r="AD17" s="214"/>
      <c r="AE17" s="214"/>
      <c r="AF17" s="214"/>
      <c r="AG17" s="214" t="s">
        <v>144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1" x14ac:dyDescent="0.2">
      <c r="A18" s="255">
        <v>4</v>
      </c>
      <c r="B18" s="256" t="s">
        <v>152</v>
      </c>
      <c r="C18" s="264" t="s">
        <v>153</v>
      </c>
      <c r="D18" s="257" t="s">
        <v>138</v>
      </c>
      <c r="E18" s="258">
        <v>0.27</v>
      </c>
      <c r="F18" s="259"/>
      <c r="G18" s="260">
        <f>ROUND(E18*F18,2)</f>
        <v>0</v>
      </c>
      <c r="H18" s="235"/>
      <c r="I18" s="234">
        <f>ROUND(E18*H18,2)</f>
        <v>0</v>
      </c>
      <c r="J18" s="235"/>
      <c r="K18" s="234">
        <f>ROUND(E18*J18,2)</f>
        <v>0</v>
      </c>
      <c r="L18" s="234">
        <v>21</v>
      </c>
      <c r="M18" s="234">
        <f>G18*(1+L18/100)</f>
        <v>0</v>
      </c>
      <c r="N18" s="233">
        <v>0</v>
      </c>
      <c r="O18" s="233">
        <f>ROUND(E18*N18,2)</f>
        <v>0</v>
      </c>
      <c r="P18" s="233">
        <v>0</v>
      </c>
      <c r="Q18" s="233">
        <f>ROUND(E18*P18,2)</f>
        <v>0</v>
      </c>
      <c r="R18" s="234"/>
      <c r="S18" s="234" t="s">
        <v>139</v>
      </c>
      <c r="T18" s="234" t="s">
        <v>139</v>
      </c>
      <c r="U18" s="234">
        <v>0.35</v>
      </c>
      <c r="V18" s="234">
        <f>ROUND(E18*U18,2)</f>
        <v>0.09</v>
      </c>
      <c r="W18" s="234"/>
      <c r="X18" s="234" t="s">
        <v>140</v>
      </c>
      <c r="Y18" s="234" t="s">
        <v>141</v>
      </c>
      <c r="Z18" s="214"/>
      <c r="AA18" s="214"/>
      <c r="AB18" s="214"/>
      <c r="AC18" s="214"/>
      <c r="AD18" s="214"/>
      <c r="AE18" s="214"/>
      <c r="AF18" s="214"/>
      <c r="AG18" s="214" t="s">
        <v>142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9">
        <v>5</v>
      </c>
      <c r="B19" s="250" t="s">
        <v>154</v>
      </c>
      <c r="C19" s="262" t="s">
        <v>155</v>
      </c>
      <c r="D19" s="251" t="s">
        <v>138</v>
      </c>
      <c r="E19" s="252">
        <v>4.4400000000000004</v>
      </c>
      <c r="F19" s="253"/>
      <c r="G19" s="254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21</v>
      </c>
      <c r="M19" s="234">
        <f>G19*(1+L19/100)</f>
        <v>0</v>
      </c>
      <c r="N19" s="233">
        <v>4.0000000000000003E-5</v>
      </c>
      <c r="O19" s="233">
        <f>ROUND(E19*N19,2)</f>
        <v>0</v>
      </c>
      <c r="P19" s="233">
        <v>0</v>
      </c>
      <c r="Q19" s="233">
        <f>ROUND(E19*P19,2)</f>
        <v>0</v>
      </c>
      <c r="R19" s="234"/>
      <c r="S19" s="234" t="s">
        <v>139</v>
      </c>
      <c r="T19" s="234" t="s">
        <v>139</v>
      </c>
      <c r="U19" s="234">
        <v>7.8E-2</v>
      </c>
      <c r="V19" s="234">
        <f>ROUND(E19*U19,2)</f>
        <v>0.35</v>
      </c>
      <c r="W19" s="234"/>
      <c r="X19" s="234" t="s">
        <v>140</v>
      </c>
      <c r="Y19" s="234" t="s">
        <v>141</v>
      </c>
      <c r="Z19" s="214"/>
      <c r="AA19" s="214"/>
      <c r="AB19" s="214"/>
      <c r="AC19" s="214"/>
      <c r="AD19" s="214"/>
      <c r="AE19" s="214"/>
      <c r="AF19" s="214"/>
      <c r="AG19" s="214" t="s">
        <v>142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31"/>
      <c r="B20" s="232"/>
      <c r="C20" s="263" t="s">
        <v>156</v>
      </c>
      <c r="D20" s="236"/>
      <c r="E20" s="237">
        <v>4.4400000000000004</v>
      </c>
      <c r="F20" s="234"/>
      <c r="G20" s="234"/>
      <c r="H20" s="234"/>
      <c r="I20" s="234"/>
      <c r="J20" s="234"/>
      <c r="K20" s="234"/>
      <c r="L20" s="234"/>
      <c r="M20" s="234"/>
      <c r="N20" s="233"/>
      <c r="O20" s="233"/>
      <c r="P20" s="233"/>
      <c r="Q20" s="233"/>
      <c r="R20" s="234"/>
      <c r="S20" s="234"/>
      <c r="T20" s="234"/>
      <c r="U20" s="234"/>
      <c r="V20" s="234"/>
      <c r="W20" s="234"/>
      <c r="X20" s="234"/>
      <c r="Y20" s="234"/>
      <c r="Z20" s="214"/>
      <c r="AA20" s="214"/>
      <c r="AB20" s="214"/>
      <c r="AC20" s="214"/>
      <c r="AD20" s="214"/>
      <c r="AE20" s="214"/>
      <c r="AF20" s="214"/>
      <c r="AG20" s="214" t="s">
        <v>144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9">
        <v>6</v>
      </c>
      <c r="B21" s="250" t="s">
        <v>157</v>
      </c>
      <c r="C21" s="262" t="s">
        <v>158</v>
      </c>
      <c r="D21" s="251" t="s">
        <v>138</v>
      </c>
      <c r="E21" s="252">
        <v>59.780500000000004</v>
      </c>
      <c r="F21" s="253"/>
      <c r="G21" s="254">
        <f>ROUND(E21*F21,2)</f>
        <v>0</v>
      </c>
      <c r="H21" s="235"/>
      <c r="I21" s="234">
        <f>ROUND(E21*H21,2)</f>
        <v>0</v>
      </c>
      <c r="J21" s="235"/>
      <c r="K21" s="234">
        <f>ROUND(E21*J21,2)</f>
        <v>0</v>
      </c>
      <c r="L21" s="234">
        <v>21</v>
      </c>
      <c r="M21" s="234">
        <f>G21*(1+L21/100)</f>
        <v>0</v>
      </c>
      <c r="N21" s="233">
        <v>3.2000000000000003E-4</v>
      </c>
      <c r="O21" s="233">
        <f>ROUND(E21*N21,2)</f>
        <v>0.02</v>
      </c>
      <c r="P21" s="233">
        <v>0</v>
      </c>
      <c r="Q21" s="233">
        <f>ROUND(E21*P21,2)</f>
        <v>0</v>
      </c>
      <c r="R21" s="234"/>
      <c r="S21" s="234" t="s">
        <v>139</v>
      </c>
      <c r="T21" s="234" t="s">
        <v>139</v>
      </c>
      <c r="U21" s="234">
        <v>7.0000000000000007E-2</v>
      </c>
      <c r="V21" s="234">
        <f>ROUND(E21*U21,2)</f>
        <v>4.18</v>
      </c>
      <c r="W21" s="234"/>
      <c r="X21" s="234" t="s">
        <v>140</v>
      </c>
      <c r="Y21" s="234" t="s">
        <v>141</v>
      </c>
      <c r="Z21" s="214"/>
      <c r="AA21" s="214"/>
      <c r="AB21" s="214"/>
      <c r="AC21" s="214"/>
      <c r="AD21" s="214"/>
      <c r="AE21" s="214"/>
      <c r="AF21" s="214"/>
      <c r="AG21" s="214" t="s">
        <v>142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31"/>
      <c r="B22" s="232"/>
      <c r="C22" s="263" t="s">
        <v>147</v>
      </c>
      <c r="D22" s="236"/>
      <c r="E22" s="237"/>
      <c r="F22" s="234"/>
      <c r="G22" s="234"/>
      <c r="H22" s="234"/>
      <c r="I22" s="234"/>
      <c r="J22" s="234"/>
      <c r="K22" s="234"/>
      <c r="L22" s="234"/>
      <c r="M22" s="234"/>
      <c r="N22" s="233"/>
      <c r="O22" s="233"/>
      <c r="P22" s="233"/>
      <c r="Q22" s="233"/>
      <c r="R22" s="234"/>
      <c r="S22" s="234"/>
      <c r="T22" s="234"/>
      <c r="U22" s="234"/>
      <c r="V22" s="234"/>
      <c r="W22" s="234"/>
      <c r="X22" s="234"/>
      <c r="Y22" s="234"/>
      <c r="Z22" s="214"/>
      <c r="AA22" s="214"/>
      <c r="AB22" s="214"/>
      <c r="AC22" s="214"/>
      <c r="AD22" s="214"/>
      <c r="AE22" s="214"/>
      <c r="AF22" s="214"/>
      <c r="AG22" s="214" t="s">
        <v>144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3" x14ac:dyDescent="0.2">
      <c r="A23" s="231"/>
      <c r="B23" s="232"/>
      <c r="C23" s="263" t="s">
        <v>159</v>
      </c>
      <c r="D23" s="236"/>
      <c r="E23" s="237">
        <v>57.93</v>
      </c>
      <c r="F23" s="234"/>
      <c r="G23" s="234"/>
      <c r="H23" s="234"/>
      <c r="I23" s="234"/>
      <c r="J23" s="234"/>
      <c r="K23" s="234"/>
      <c r="L23" s="234"/>
      <c r="M23" s="234"/>
      <c r="N23" s="233"/>
      <c r="O23" s="233"/>
      <c r="P23" s="233"/>
      <c r="Q23" s="233"/>
      <c r="R23" s="234"/>
      <c r="S23" s="234"/>
      <c r="T23" s="234"/>
      <c r="U23" s="234"/>
      <c r="V23" s="234"/>
      <c r="W23" s="234"/>
      <c r="X23" s="234"/>
      <c r="Y23" s="234"/>
      <c r="Z23" s="214"/>
      <c r="AA23" s="214"/>
      <c r="AB23" s="214"/>
      <c r="AC23" s="214"/>
      <c r="AD23" s="214"/>
      <c r="AE23" s="214"/>
      <c r="AF23" s="214"/>
      <c r="AG23" s="214" t="s">
        <v>144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3" x14ac:dyDescent="0.2">
      <c r="A24" s="231"/>
      <c r="B24" s="232"/>
      <c r="C24" s="263" t="s">
        <v>160</v>
      </c>
      <c r="D24" s="236"/>
      <c r="E24" s="237">
        <v>11.4125</v>
      </c>
      <c r="F24" s="234"/>
      <c r="G24" s="234"/>
      <c r="H24" s="234"/>
      <c r="I24" s="234"/>
      <c r="J24" s="234"/>
      <c r="K24" s="234"/>
      <c r="L24" s="234"/>
      <c r="M24" s="234"/>
      <c r="N24" s="233"/>
      <c r="O24" s="233"/>
      <c r="P24" s="233"/>
      <c r="Q24" s="233"/>
      <c r="R24" s="234"/>
      <c r="S24" s="234"/>
      <c r="T24" s="234"/>
      <c r="U24" s="234"/>
      <c r="V24" s="234"/>
      <c r="W24" s="234"/>
      <c r="X24" s="234"/>
      <c r="Y24" s="234"/>
      <c r="Z24" s="214"/>
      <c r="AA24" s="214"/>
      <c r="AB24" s="214"/>
      <c r="AC24" s="214"/>
      <c r="AD24" s="214"/>
      <c r="AE24" s="214"/>
      <c r="AF24" s="214"/>
      <c r="AG24" s="214" t="s">
        <v>144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31"/>
      <c r="B25" s="232"/>
      <c r="C25" s="263" t="s">
        <v>161</v>
      </c>
      <c r="D25" s="236"/>
      <c r="E25" s="237">
        <v>-9.5619999999999994</v>
      </c>
      <c r="F25" s="234"/>
      <c r="G25" s="234"/>
      <c r="H25" s="234"/>
      <c r="I25" s="234"/>
      <c r="J25" s="234"/>
      <c r="K25" s="234"/>
      <c r="L25" s="234"/>
      <c r="M25" s="234"/>
      <c r="N25" s="233"/>
      <c r="O25" s="233"/>
      <c r="P25" s="233"/>
      <c r="Q25" s="233"/>
      <c r="R25" s="234"/>
      <c r="S25" s="234"/>
      <c r="T25" s="234"/>
      <c r="U25" s="234"/>
      <c r="V25" s="234"/>
      <c r="W25" s="234"/>
      <c r="X25" s="234"/>
      <c r="Y25" s="234"/>
      <c r="Z25" s="214"/>
      <c r="AA25" s="214"/>
      <c r="AB25" s="214"/>
      <c r="AC25" s="214"/>
      <c r="AD25" s="214"/>
      <c r="AE25" s="214"/>
      <c r="AF25" s="214"/>
      <c r="AG25" s="214" t="s">
        <v>144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49">
        <v>7</v>
      </c>
      <c r="B26" s="250" t="s">
        <v>162</v>
      </c>
      <c r="C26" s="262" t="s">
        <v>163</v>
      </c>
      <c r="D26" s="251" t="s">
        <v>138</v>
      </c>
      <c r="E26" s="252">
        <v>10.965</v>
      </c>
      <c r="F26" s="253"/>
      <c r="G26" s="254">
        <f>ROUND(E26*F26,2)</f>
        <v>0</v>
      </c>
      <c r="H26" s="235"/>
      <c r="I26" s="234">
        <f>ROUND(E26*H26,2)</f>
        <v>0</v>
      </c>
      <c r="J26" s="235"/>
      <c r="K26" s="234">
        <f>ROUND(E26*J26,2)</f>
        <v>0</v>
      </c>
      <c r="L26" s="234">
        <v>21</v>
      </c>
      <c r="M26" s="234">
        <f>G26*(1+L26/100)</f>
        <v>0</v>
      </c>
      <c r="N26" s="233">
        <v>3.6099999999999999E-3</v>
      </c>
      <c r="O26" s="233">
        <f>ROUND(E26*N26,2)</f>
        <v>0.04</v>
      </c>
      <c r="P26" s="233">
        <v>0</v>
      </c>
      <c r="Q26" s="233">
        <f>ROUND(E26*P26,2)</f>
        <v>0</v>
      </c>
      <c r="R26" s="234"/>
      <c r="S26" s="234" t="s">
        <v>139</v>
      </c>
      <c r="T26" s="234" t="s">
        <v>139</v>
      </c>
      <c r="U26" s="234">
        <v>0.36199999999999999</v>
      </c>
      <c r="V26" s="234">
        <f>ROUND(E26*U26,2)</f>
        <v>3.97</v>
      </c>
      <c r="W26" s="234"/>
      <c r="X26" s="234" t="s">
        <v>140</v>
      </c>
      <c r="Y26" s="234" t="s">
        <v>141</v>
      </c>
      <c r="Z26" s="214"/>
      <c r="AA26" s="214"/>
      <c r="AB26" s="214"/>
      <c r="AC26" s="214"/>
      <c r="AD26" s="214"/>
      <c r="AE26" s="214"/>
      <c r="AF26" s="214"/>
      <c r="AG26" s="214" t="s">
        <v>142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2" x14ac:dyDescent="0.2">
      <c r="A27" s="231"/>
      <c r="B27" s="232"/>
      <c r="C27" s="263" t="s">
        <v>147</v>
      </c>
      <c r="D27" s="236"/>
      <c r="E27" s="237"/>
      <c r="F27" s="234"/>
      <c r="G27" s="234"/>
      <c r="H27" s="234"/>
      <c r="I27" s="234"/>
      <c r="J27" s="234"/>
      <c r="K27" s="234"/>
      <c r="L27" s="234"/>
      <c r="M27" s="234"/>
      <c r="N27" s="233"/>
      <c r="O27" s="233"/>
      <c r="P27" s="233"/>
      <c r="Q27" s="233"/>
      <c r="R27" s="234"/>
      <c r="S27" s="234"/>
      <c r="T27" s="234"/>
      <c r="U27" s="234"/>
      <c r="V27" s="234"/>
      <c r="W27" s="234"/>
      <c r="X27" s="234"/>
      <c r="Y27" s="234"/>
      <c r="Z27" s="214"/>
      <c r="AA27" s="214"/>
      <c r="AB27" s="214"/>
      <c r="AC27" s="214"/>
      <c r="AD27" s="214"/>
      <c r="AE27" s="214"/>
      <c r="AF27" s="214"/>
      <c r="AG27" s="214" t="s">
        <v>144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31"/>
      <c r="B28" s="232"/>
      <c r="C28" s="263" t="s">
        <v>164</v>
      </c>
      <c r="D28" s="236"/>
      <c r="E28" s="237">
        <v>10.965</v>
      </c>
      <c r="F28" s="234"/>
      <c r="G28" s="234"/>
      <c r="H28" s="234"/>
      <c r="I28" s="234"/>
      <c r="J28" s="234"/>
      <c r="K28" s="234"/>
      <c r="L28" s="234"/>
      <c r="M28" s="234"/>
      <c r="N28" s="233"/>
      <c r="O28" s="233"/>
      <c r="P28" s="233"/>
      <c r="Q28" s="233"/>
      <c r="R28" s="234"/>
      <c r="S28" s="234"/>
      <c r="T28" s="234"/>
      <c r="U28" s="234"/>
      <c r="V28" s="234"/>
      <c r="W28" s="234"/>
      <c r="X28" s="234"/>
      <c r="Y28" s="234"/>
      <c r="Z28" s="214"/>
      <c r="AA28" s="214"/>
      <c r="AB28" s="214"/>
      <c r="AC28" s="214"/>
      <c r="AD28" s="214"/>
      <c r="AE28" s="214"/>
      <c r="AF28" s="214"/>
      <c r="AG28" s="214" t="s">
        <v>144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49">
        <v>8</v>
      </c>
      <c r="B29" s="250" t="s">
        <v>165</v>
      </c>
      <c r="C29" s="262" t="s">
        <v>166</v>
      </c>
      <c r="D29" s="251" t="s">
        <v>138</v>
      </c>
      <c r="E29" s="252">
        <v>48.8155</v>
      </c>
      <c r="F29" s="253"/>
      <c r="G29" s="254">
        <f>ROUND(E29*F29,2)</f>
        <v>0</v>
      </c>
      <c r="H29" s="235"/>
      <c r="I29" s="234">
        <f>ROUND(E29*H29,2)</f>
        <v>0</v>
      </c>
      <c r="J29" s="235"/>
      <c r="K29" s="234">
        <f>ROUND(E29*J29,2)</f>
        <v>0</v>
      </c>
      <c r="L29" s="234">
        <v>21</v>
      </c>
      <c r="M29" s="234">
        <f>G29*(1+L29/100)</f>
        <v>0</v>
      </c>
      <c r="N29" s="233">
        <v>1.5810000000000001E-2</v>
      </c>
      <c r="O29" s="233">
        <f>ROUND(E29*N29,2)</f>
        <v>0.77</v>
      </c>
      <c r="P29" s="233">
        <v>0</v>
      </c>
      <c r="Q29" s="233">
        <f>ROUND(E29*P29,2)</f>
        <v>0</v>
      </c>
      <c r="R29" s="234"/>
      <c r="S29" s="234" t="s">
        <v>139</v>
      </c>
      <c r="T29" s="234" t="s">
        <v>139</v>
      </c>
      <c r="U29" s="234">
        <v>0.24845</v>
      </c>
      <c r="V29" s="234">
        <f>ROUND(E29*U29,2)</f>
        <v>12.13</v>
      </c>
      <c r="W29" s="234"/>
      <c r="X29" s="234" t="s">
        <v>140</v>
      </c>
      <c r="Y29" s="234" t="s">
        <v>141</v>
      </c>
      <c r="Z29" s="214"/>
      <c r="AA29" s="214"/>
      <c r="AB29" s="214"/>
      <c r="AC29" s="214"/>
      <c r="AD29" s="214"/>
      <c r="AE29" s="214"/>
      <c r="AF29" s="214"/>
      <c r="AG29" s="214" t="s">
        <v>142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31"/>
      <c r="B30" s="232"/>
      <c r="C30" s="263" t="s">
        <v>147</v>
      </c>
      <c r="D30" s="236"/>
      <c r="E30" s="237"/>
      <c r="F30" s="234"/>
      <c r="G30" s="234"/>
      <c r="H30" s="234"/>
      <c r="I30" s="234"/>
      <c r="J30" s="234"/>
      <c r="K30" s="234"/>
      <c r="L30" s="234"/>
      <c r="M30" s="234"/>
      <c r="N30" s="233"/>
      <c r="O30" s="233"/>
      <c r="P30" s="233"/>
      <c r="Q30" s="233"/>
      <c r="R30" s="234"/>
      <c r="S30" s="234"/>
      <c r="T30" s="234"/>
      <c r="U30" s="234"/>
      <c r="V30" s="234"/>
      <c r="W30" s="234"/>
      <c r="X30" s="234"/>
      <c r="Y30" s="234"/>
      <c r="Z30" s="214"/>
      <c r="AA30" s="214"/>
      <c r="AB30" s="214"/>
      <c r="AC30" s="214"/>
      <c r="AD30" s="214"/>
      <c r="AE30" s="214"/>
      <c r="AF30" s="214"/>
      <c r="AG30" s="214" t="s">
        <v>144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31"/>
      <c r="B31" s="232"/>
      <c r="C31" s="263" t="s">
        <v>159</v>
      </c>
      <c r="D31" s="236"/>
      <c r="E31" s="237">
        <v>57.93</v>
      </c>
      <c r="F31" s="234"/>
      <c r="G31" s="234"/>
      <c r="H31" s="234"/>
      <c r="I31" s="234"/>
      <c r="J31" s="234"/>
      <c r="K31" s="234"/>
      <c r="L31" s="234"/>
      <c r="M31" s="234"/>
      <c r="N31" s="233"/>
      <c r="O31" s="233"/>
      <c r="P31" s="233"/>
      <c r="Q31" s="233"/>
      <c r="R31" s="234"/>
      <c r="S31" s="234"/>
      <c r="T31" s="234"/>
      <c r="U31" s="234"/>
      <c r="V31" s="234"/>
      <c r="W31" s="234"/>
      <c r="X31" s="234"/>
      <c r="Y31" s="234"/>
      <c r="Z31" s="214"/>
      <c r="AA31" s="214"/>
      <c r="AB31" s="214"/>
      <c r="AC31" s="214"/>
      <c r="AD31" s="214"/>
      <c r="AE31" s="214"/>
      <c r="AF31" s="214"/>
      <c r="AG31" s="214" t="s">
        <v>144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33.75" outlineLevel="3" x14ac:dyDescent="0.2">
      <c r="A32" s="231"/>
      <c r="B32" s="232"/>
      <c r="C32" s="263" t="s">
        <v>160</v>
      </c>
      <c r="D32" s="236"/>
      <c r="E32" s="237">
        <v>11.4125</v>
      </c>
      <c r="F32" s="234"/>
      <c r="G32" s="234"/>
      <c r="H32" s="234"/>
      <c r="I32" s="234"/>
      <c r="J32" s="234"/>
      <c r="K32" s="234"/>
      <c r="L32" s="234"/>
      <c r="M32" s="234"/>
      <c r="N32" s="233"/>
      <c r="O32" s="233"/>
      <c r="P32" s="233"/>
      <c r="Q32" s="233"/>
      <c r="R32" s="234"/>
      <c r="S32" s="234"/>
      <c r="T32" s="234"/>
      <c r="U32" s="234"/>
      <c r="V32" s="234"/>
      <c r="W32" s="234"/>
      <c r="X32" s="234"/>
      <c r="Y32" s="234"/>
      <c r="Z32" s="214"/>
      <c r="AA32" s="214"/>
      <c r="AB32" s="214"/>
      <c r="AC32" s="214"/>
      <c r="AD32" s="214"/>
      <c r="AE32" s="214"/>
      <c r="AF32" s="214"/>
      <c r="AG32" s="214" t="s">
        <v>144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31"/>
      <c r="B33" s="232"/>
      <c r="C33" s="263" t="s">
        <v>161</v>
      </c>
      <c r="D33" s="236"/>
      <c r="E33" s="237">
        <v>-9.5619999999999994</v>
      </c>
      <c r="F33" s="234"/>
      <c r="G33" s="234"/>
      <c r="H33" s="234"/>
      <c r="I33" s="234"/>
      <c r="J33" s="234"/>
      <c r="K33" s="234"/>
      <c r="L33" s="234"/>
      <c r="M33" s="234"/>
      <c r="N33" s="233"/>
      <c r="O33" s="233"/>
      <c r="P33" s="233"/>
      <c r="Q33" s="233"/>
      <c r="R33" s="234"/>
      <c r="S33" s="234"/>
      <c r="T33" s="234"/>
      <c r="U33" s="234"/>
      <c r="V33" s="234"/>
      <c r="W33" s="234"/>
      <c r="X33" s="234"/>
      <c r="Y33" s="234"/>
      <c r="Z33" s="214"/>
      <c r="AA33" s="214"/>
      <c r="AB33" s="214"/>
      <c r="AC33" s="214"/>
      <c r="AD33" s="214"/>
      <c r="AE33" s="214"/>
      <c r="AF33" s="214"/>
      <c r="AG33" s="214" t="s">
        <v>144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3" x14ac:dyDescent="0.2">
      <c r="A34" s="231"/>
      <c r="B34" s="232"/>
      <c r="C34" s="263" t="s">
        <v>167</v>
      </c>
      <c r="D34" s="236"/>
      <c r="E34" s="237">
        <v>-10.965</v>
      </c>
      <c r="F34" s="234"/>
      <c r="G34" s="234"/>
      <c r="H34" s="234"/>
      <c r="I34" s="234"/>
      <c r="J34" s="234"/>
      <c r="K34" s="234"/>
      <c r="L34" s="234"/>
      <c r="M34" s="234"/>
      <c r="N34" s="233"/>
      <c r="O34" s="233"/>
      <c r="P34" s="233"/>
      <c r="Q34" s="233"/>
      <c r="R34" s="234"/>
      <c r="S34" s="234"/>
      <c r="T34" s="234"/>
      <c r="U34" s="234"/>
      <c r="V34" s="234"/>
      <c r="W34" s="234"/>
      <c r="X34" s="234"/>
      <c r="Y34" s="234"/>
      <c r="Z34" s="214"/>
      <c r="AA34" s="214"/>
      <c r="AB34" s="214"/>
      <c r="AC34" s="214"/>
      <c r="AD34" s="214"/>
      <c r="AE34" s="214"/>
      <c r="AF34" s="214"/>
      <c r="AG34" s="214" t="s">
        <v>144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9">
        <v>9</v>
      </c>
      <c r="B35" s="250" t="s">
        <v>168</v>
      </c>
      <c r="C35" s="262" t="s">
        <v>169</v>
      </c>
      <c r="D35" s="251" t="s">
        <v>170</v>
      </c>
      <c r="E35" s="252">
        <v>9.8000000000000007</v>
      </c>
      <c r="F35" s="253"/>
      <c r="G35" s="254">
        <f>ROUND(E35*F35,2)</f>
        <v>0</v>
      </c>
      <c r="H35" s="235"/>
      <c r="I35" s="234">
        <f>ROUND(E35*H35,2)</f>
        <v>0</v>
      </c>
      <c r="J35" s="235"/>
      <c r="K35" s="234">
        <f>ROUND(E35*J35,2)</f>
        <v>0</v>
      </c>
      <c r="L35" s="234">
        <v>21</v>
      </c>
      <c r="M35" s="234">
        <f>G35*(1+L35/100)</f>
        <v>0</v>
      </c>
      <c r="N35" s="233">
        <v>1E-4</v>
      </c>
      <c r="O35" s="233">
        <f>ROUND(E35*N35,2)</f>
        <v>0</v>
      </c>
      <c r="P35" s="233">
        <v>0</v>
      </c>
      <c r="Q35" s="233">
        <f>ROUND(E35*P35,2)</f>
        <v>0</v>
      </c>
      <c r="R35" s="234"/>
      <c r="S35" s="234" t="s">
        <v>139</v>
      </c>
      <c r="T35" s="234" t="s">
        <v>139</v>
      </c>
      <c r="U35" s="234">
        <v>0.05</v>
      </c>
      <c r="V35" s="234">
        <f>ROUND(E35*U35,2)</f>
        <v>0.49</v>
      </c>
      <c r="W35" s="234"/>
      <c r="X35" s="234" t="s">
        <v>140</v>
      </c>
      <c r="Y35" s="234" t="s">
        <v>141</v>
      </c>
      <c r="Z35" s="214"/>
      <c r="AA35" s="214"/>
      <c r="AB35" s="214"/>
      <c r="AC35" s="214"/>
      <c r="AD35" s="214"/>
      <c r="AE35" s="214"/>
      <c r="AF35" s="214"/>
      <c r="AG35" s="214" t="s">
        <v>142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2" x14ac:dyDescent="0.2">
      <c r="A36" s="231"/>
      <c r="B36" s="232"/>
      <c r="C36" s="263" t="s">
        <v>171</v>
      </c>
      <c r="D36" s="236"/>
      <c r="E36" s="237">
        <v>9.8000000000000007</v>
      </c>
      <c r="F36" s="234"/>
      <c r="G36" s="234"/>
      <c r="H36" s="234"/>
      <c r="I36" s="234"/>
      <c r="J36" s="234"/>
      <c r="K36" s="234"/>
      <c r="L36" s="234"/>
      <c r="M36" s="234"/>
      <c r="N36" s="233"/>
      <c r="O36" s="233"/>
      <c r="P36" s="233"/>
      <c r="Q36" s="233"/>
      <c r="R36" s="234"/>
      <c r="S36" s="234"/>
      <c r="T36" s="234"/>
      <c r="U36" s="234"/>
      <c r="V36" s="234"/>
      <c r="W36" s="234"/>
      <c r="X36" s="234"/>
      <c r="Y36" s="234"/>
      <c r="Z36" s="214"/>
      <c r="AA36" s="214"/>
      <c r="AB36" s="214"/>
      <c r="AC36" s="214"/>
      <c r="AD36" s="214"/>
      <c r="AE36" s="214"/>
      <c r="AF36" s="214"/>
      <c r="AG36" s="214" t="s">
        <v>144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9">
        <v>10</v>
      </c>
      <c r="B37" s="250" t="s">
        <v>172</v>
      </c>
      <c r="C37" s="262" t="s">
        <v>173</v>
      </c>
      <c r="D37" s="251" t="s">
        <v>170</v>
      </c>
      <c r="E37" s="252">
        <v>33.549999999999997</v>
      </c>
      <c r="F37" s="253"/>
      <c r="G37" s="254">
        <f>ROUND(E37*F37,2)</f>
        <v>0</v>
      </c>
      <c r="H37" s="235"/>
      <c r="I37" s="234">
        <f>ROUND(E37*H37,2)</f>
        <v>0</v>
      </c>
      <c r="J37" s="235"/>
      <c r="K37" s="234">
        <f>ROUND(E37*J37,2)</f>
        <v>0</v>
      </c>
      <c r="L37" s="234">
        <v>21</v>
      </c>
      <c r="M37" s="234">
        <f>G37*(1+L37/100)</f>
        <v>0</v>
      </c>
      <c r="N37" s="233">
        <v>1.6000000000000001E-4</v>
      </c>
      <c r="O37" s="233">
        <f>ROUND(E37*N37,2)</f>
        <v>0.01</v>
      </c>
      <c r="P37" s="233">
        <v>0</v>
      </c>
      <c r="Q37" s="233">
        <f>ROUND(E37*P37,2)</f>
        <v>0</v>
      </c>
      <c r="R37" s="234"/>
      <c r="S37" s="234" t="s">
        <v>139</v>
      </c>
      <c r="T37" s="234" t="s">
        <v>139</v>
      </c>
      <c r="U37" s="234">
        <v>0</v>
      </c>
      <c r="V37" s="234">
        <f>ROUND(E37*U37,2)</f>
        <v>0</v>
      </c>
      <c r="W37" s="234"/>
      <c r="X37" s="234" t="s">
        <v>140</v>
      </c>
      <c r="Y37" s="234" t="s">
        <v>141</v>
      </c>
      <c r="Z37" s="214"/>
      <c r="AA37" s="214"/>
      <c r="AB37" s="214"/>
      <c r="AC37" s="214"/>
      <c r="AD37" s="214"/>
      <c r="AE37" s="214"/>
      <c r="AF37" s="214"/>
      <c r="AG37" s="214" t="s">
        <v>142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33.75" outlineLevel="2" x14ac:dyDescent="0.2">
      <c r="A38" s="231"/>
      <c r="B38" s="232"/>
      <c r="C38" s="263" t="s">
        <v>174</v>
      </c>
      <c r="D38" s="236"/>
      <c r="E38" s="237">
        <v>33.549999999999997</v>
      </c>
      <c r="F38" s="234"/>
      <c r="G38" s="234"/>
      <c r="H38" s="234"/>
      <c r="I38" s="234"/>
      <c r="J38" s="234"/>
      <c r="K38" s="234"/>
      <c r="L38" s="234"/>
      <c r="M38" s="234"/>
      <c r="N38" s="233"/>
      <c r="O38" s="233"/>
      <c r="P38" s="233"/>
      <c r="Q38" s="233"/>
      <c r="R38" s="234"/>
      <c r="S38" s="234"/>
      <c r="T38" s="234"/>
      <c r="U38" s="234"/>
      <c r="V38" s="234"/>
      <c r="W38" s="234"/>
      <c r="X38" s="234"/>
      <c r="Y38" s="234"/>
      <c r="Z38" s="214"/>
      <c r="AA38" s="214"/>
      <c r="AB38" s="214"/>
      <c r="AC38" s="214"/>
      <c r="AD38" s="214"/>
      <c r="AE38" s="214"/>
      <c r="AF38" s="214"/>
      <c r="AG38" s="214" t="s">
        <v>144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49">
        <v>11</v>
      </c>
      <c r="B39" s="250" t="s">
        <v>175</v>
      </c>
      <c r="C39" s="262" t="s">
        <v>176</v>
      </c>
      <c r="D39" s="251" t="s">
        <v>138</v>
      </c>
      <c r="E39" s="252">
        <v>21.375499999999999</v>
      </c>
      <c r="F39" s="253"/>
      <c r="G39" s="254">
        <f>ROUND(E39*F39,2)</f>
        <v>0</v>
      </c>
      <c r="H39" s="235"/>
      <c r="I39" s="234">
        <f>ROUND(E39*H39,2)</f>
        <v>0</v>
      </c>
      <c r="J39" s="235"/>
      <c r="K39" s="234">
        <f>ROUND(E39*J39,2)</f>
        <v>0</v>
      </c>
      <c r="L39" s="234">
        <v>21</v>
      </c>
      <c r="M39" s="234">
        <f>G39*(1+L39/100)</f>
        <v>0</v>
      </c>
      <c r="N39" s="233">
        <v>3.5000000000000001E-3</v>
      </c>
      <c r="O39" s="233">
        <f>ROUND(E39*N39,2)</f>
        <v>7.0000000000000007E-2</v>
      </c>
      <c r="P39" s="233">
        <v>0</v>
      </c>
      <c r="Q39" s="233">
        <f>ROUND(E39*P39,2)</f>
        <v>0</v>
      </c>
      <c r="R39" s="234"/>
      <c r="S39" s="234" t="s">
        <v>139</v>
      </c>
      <c r="T39" s="234" t="s">
        <v>139</v>
      </c>
      <c r="U39" s="234">
        <v>0.24</v>
      </c>
      <c r="V39" s="234">
        <f>ROUND(E39*U39,2)</f>
        <v>5.13</v>
      </c>
      <c r="W39" s="234"/>
      <c r="X39" s="234" t="s">
        <v>140</v>
      </c>
      <c r="Y39" s="234" t="s">
        <v>141</v>
      </c>
      <c r="Z39" s="214"/>
      <c r="AA39" s="214"/>
      <c r="AB39" s="214"/>
      <c r="AC39" s="214"/>
      <c r="AD39" s="214"/>
      <c r="AE39" s="214"/>
      <c r="AF39" s="214"/>
      <c r="AG39" s="214" t="s">
        <v>142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31"/>
      <c r="B40" s="232"/>
      <c r="C40" s="263" t="s">
        <v>147</v>
      </c>
      <c r="D40" s="236"/>
      <c r="E40" s="237"/>
      <c r="F40" s="234"/>
      <c r="G40" s="234"/>
      <c r="H40" s="234"/>
      <c r="I40" s="234"/>
      <c r="J40" s="234"/>
      <c r="K40" s="234"/>
      <c r="L40" s="234"/>
      <c r="M40" s="234"/>
      <c r="N40" s="233"/>
      <c r="O40" s="233"/>
      <c r="P40" s="233"/>
      <c r="Q40" s="233"/>
      <c r="R40" s="234"/>
      <c r="S40" s="234"/>
      <c r="T40" s="234"/>
      <c r="U40" s="234"/>
      <c r="V40" s="234"/>
      <c r="W40" s="234"/>
      <c r="X40" s="234"/>
      <c r="Y40" s="234"/>
      <c r="Z40" s="214"/>
      <c r="AA40" s="214"/>
      <c r="AB40" s="214"/>
      <c r="AC40" s="214"/>
      <c r="AD40" s="214"/>
      <c r="AE40" s="214"/>
      <c r="AF40" s="214"/>
      <c r="AG40" s="214" t="s">
        <v>144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">
      <c r="A41" s="231"/>
      <c r="B41" s="232"/>
      <c r="C41" s="263" t="s">
        <v>177</v>
      </c>
      <c r="D41" s="236"/>
      <c r="E41" s="237"/>
      <c r="F41" s="234"/>
      <c r="G41" s="234"/>
      <c r="H41" s="234"/>
      <c r="I41" s="234"/>
      <c r="J41" s="234"/>
      <c r="K41" s="234"/>
      <c r="L41" s="234"/>
      <c r="M41" s="234"/>
      <c r="N41" s="233"/>
      <c r="O41" s="233"/>
      <c r="P41" s="233"/>
      <c r="Q41" s="233"/>
      <c r="R41" s="234"/>
      <c r="S41" s="234"/>
      <c r="T41" s="234"/>
      <c r="U41" s="234"/>
      <c r="V41" s="234"/>
      <c r="W41" s="234"/>
      <c r="X41" s="234"/>
      <c r="Y41" s="234"/>
      <c r="Z41" s="214"/>
      <c r="AA41" s="214"/>
      <c r="AB41" s="214"/>
      <c r="AC41" s="214"/>
      <c r="AD41" s="214"/>
      <c r="AE41" s="214"/>
      <c r="AF41" s="214"/>
      <c r="AG41" s="214" t="s">
        <v>144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3" x14ac:dyDescent="0.2">
      <c r="A42" s="231"/>
      <c r="B42" s="232"/>
      <c r="C42" s="263" t="s">
        <v>178</v>
      </c>
      <c r="D42" s="236"/>
      <c r="E42" s="237">
        <v>18.690000000000001</v>
      </c>
      <c r="F42" s="234"/>
      <c r="G42" s="234"/>
      <c r="H42" s="234"/>
      <c r="I42" s="234"/>
      <c r="J42" s="234"/>
      <c r="K42" s="234"/>
      <c r="L42" s="234"/>
      <c r="M42" s="234"/>
      <c r="N42" s="233"/>
      <c r="O42" s="233"/>
      <c r="P42" s="233"/>
      <c r="Q42" s="233"/>
      <c r="R42" s="234"/>
      <c r="S42" s="234"/>
      <c r="T42" s="234"/>
      <c r="U42" s="234"/>
      <c r="V42" s="234"/>
      <c r="W42" s="234"/>
      <c r="X42" s="234"/>
      <c r="Y42" s="234"/>
      <c r="Z42" s="214"/>
      <c r="AA42" s="214"/>
      <c r="AB42" s="214"/>
      <c r="AC42" s="214"/>
      <c r="AD42" s="214"/>
      <c r="AE42" s="214"/>
      <c r="AF42" s="214"/>
      <c r="AG42" s="214" t="s">
        <v>144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33.75" outlineLevel="3" x14ac:dyDescent="0.2">
      <c r="A43" s="231"/>
      <c r="B43" s="232"/>
      <c r="C43" s="263" t="s">
        <v>179</v>
      </c>
      <c r="D43" s="236"/>
      <c r="E43" s="237">
        <v>5.8775000000000004</v>
      </c>
      <c r="F43" s="234"/>
      <c r="G43" s="234"/>
      <c r="H43" s="234"/>
      <c r="I43" s="234"/>
      <c r="J43" s="234"/>
      <c r="K43" s="234"/>
      <c r="L43" s="234"/>
      <c r="M43" s="234"/>
      <c r="N43" s="233"/>
      <c r="O43" s="233"/>
      <c r="P43" s="233"/>
      <c r="Q43" s="233"/>
      <c r="R43" s="234"/>
      <c r="S43" s="234"/>
      <c r="T43" s="234"/>
      <c r="U43" s="234"/>
      <c r="V43" s="234"/>
      <c r="W43" s="234"/>
      <c r="X43" s="234"/>
      <c r="Y43" s="234"/>
      <c r="Z43" s="214"/>
      <c r="AA43" s="214"/>
      <c r="AB43" s="214"/>
      <c r="AC43" s="214"/>
      <c r="AD43" s="214"/>
      <c r="AE43" s="214"/>
      <c r="AF43" s="214"/>
      <c r="AG43" s="214" t="s">
        <v>144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3" x14ac:dyDescent="0.2">
      <c r="A44" s="231"/>
      <c r="B44" s="232"/>
      <c r="C44" s="263" t="s">
        <v>180</v>
      </c>
      <c r="D44" s="236"/>
      <c r="E44" s="237">
        <v>-3.1920000000000002</v>
      </c>
      <c r="F44" s="234"/>
      <c r="G44" s="234"/>
      <c r="H44" s="234"/>
      <c r="I44" s="234"/>
      <c r="J44" s="234"/>
      <c r="K44" s="234"/>
      <c r="L44" s="234"/>
      <c r="M44" s="234"/>
      <c r="N44" s="233"/>
      <c r="O44" s="233"/>
      <c r="P44" s="233"/>
      <c r="Q44" s="233"/>
      <c r="R44" s="234"/>
      <c r="S44" s="234"/>
      <c r="T44" s="234"/>
      <c r="U44" s="234"/>
      <c r="V44" s="234"/>
      <c r="W44" s="234"/>
      <c r="X44" s="234"/>
      <c r="Y44" s="234"/>
      <c r="Z44" s="214"/>
      <c r="AA44" s="214"/>
      <c r="AB44" s="214"/>
      <c r="AC44" s="214"/>
      <c r="AD44" s="214"/>
      <c r="AE44" s="214"/>
      <c r="AF44" s="214"/>
      <c r="AG44" s="214" t="s">
        <v>144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42" t="s">
        <v>134</v>
      </c>
      <c r="B45" s="243" t="s">
        <v>79</v>
      </c>
      <c r="C45" s="261" t="s">
        <v>80</v>
      </c>
      <c r="D45" s="244"/>
      <c r="E45" s="245"/>
      <c r="F45" s="246"/>
      <c r="G45" s="247">
        <f>SUMIF(AG46:AG52,"&lt;&gt;NOR",G46:G52)</f>
        <v>0</v>
      </c>
      <c r="H45" s="241"/>
      <c r="I45" s="241">
        <f>SUM(I46:I52)</f>
        <v>0</v>
      </c>
      <c r="J45" s="241"/>
      <c r="K45" s="241">
        <f>SUM(K46:K52)</f>
        <v>0</v>
      </c>
      <c r="L45" s="241"/>
      <c r="M45" s="241">
        <f>SUM(M46:M52)</f>
        <v>0</v>
      </c>
      <c r="N45" s="240"/>
      <c r="O45" s="240">
        <f>SUM(O46:O52)</f>
        <v>7.9399999999999995</v>
      </c>
      <c r="P45" s="240"/>
      <c r="Q45" s="240">
        <f>SUM(Q46:Q52)</f>
        <v>0</v>
      </c>
      <c r="R45" s="241"/>
      <c r="S45" s="241"/>
      <c r="T45" s="241"/>
      <c r="U45" s="241"/>
      <c r="V45" s="241">
        <f>SUM(V46:V52)</f>
        <v>12.31</v>
      </c>
      <c r="W45" s="241"/>
      <c r="X45" s="241"/>
      <c r="Y45" s="241"/>
      <c r="AG45" t="s">
        <v>135</v>
      </c>
    </row>
    <row r="46" spans="1:60" outlineLevel="1" x14ac:dyDescent="0.2">
      <c r="A46" s="249">
        <v>12</v>
      </c>
      <c r="B46" s="250" t="s">
        <v>181</v>
      </c>
      <c r="C46" s="262" t="s">
        <v>182</v>
      </c>
      <c r="D46" s="251" t="s">
        <v>183</v>
      </c>
      <c r="E46" s="252">
        <v>3.0722499999999999</v>
      </c>
      <c r="F46" s="253"/>
      <c r="G46" s="254">
        <f>ROUND(E46*F46,2)</f>
        <v>0</v>
      </c>
      <c r="H46" s="235"/>
      <c r="I46" s="234">
        <f>ROUND(E46*H46,2)</f>
        <v>0</v>
      </c>
      <c r="J46" s="235"/>
      <c r="K46" s="234">
        <f>ROUND(E46*J46,2)</f>
        <v>0</v>
      </c>
      <c r="L46" s="234">
        <v>21</v>
      </c>
      <c r="M46" s="234">
        <f>G46*(1+L46/100)</f>
        <v>0</v>
      </c>
      <c r="N46" s="233">
        <v>2.5249999999999999</v>
      </c>
      <c r="O46" s="233">
        <f>ROUND(E46*N46,2)</f>
        <v>7.76</v>
      </c>
      <c r="P46" s="233">
        <v>0</v>
      </c>
      <c r="Q46" s="233">
        <f>ROUND(E46*P46,2)</f>
        <v>0</v>
      </c>
      <c r="R46" s="234"/>
      <c r="S46" s="234" t="s">
        <v>139</v>
      </c>
      <c r="T46" s="234" t="s">
        <v>139</v>
      </c>
      <c r="U46" s="234">
        <v>2.58</v>
      </c>
      <c r="V46" s="234">
        <f>ROUND(E46*U46,2)</f>
        <v>7.93</v>
      </c>
      <c r="W46" s="234"/>
      <c r="X46" s="234" t="s">
        <v>140</v>
      </c>
      <c r="Y46" s="234" t="s">
        <v>141</v>
      </c>
      <c r="Z46" s="214"/>
      <c r="AA46" s="214"/>
      <c r="AB46" s="214"/>
      <c r="AC46" s="214"/>
      <c r="AD46" s="214"/>
      <c r="AE46" s="214"/>
      <c r="AF46" s="214"/>
      <c r="AG46" s="214" t="s">
        <v>142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33.75" outlineLevel="2" x14ac:dyDescent="0.2">
      <c r="A47" s="231"/>
      <c r="B47" s="232"/>
      <c r="C47" s="263" t="s">
        <v>184</v>
      </c>
      <c r="D47" s="236"/>
      <c r="E47" s="237">
        <v>3.0722499999999999</v>
      </c>
      <c r="F47" s="234"/>
      <c r="G47" s="234"/>
      <c r="H47" s="234"/>
      <c r="I47" s="234"/>
      <c r="J47" s="234"/>
      <c r="K47" s="234"/>
      <c r="L47" s="234"/>
      <c r="M47" s="234"/>
      <c r="N47" s="233"/>
      <c r="O47" s="233"/>
      <c r="P47" s="233"/>
      <c r="Q47" s="233"/>
      <c r="R47" s="234"/>
      <c r="S47" s="234"/>
      <c r="T47" s="234"/>
      <c r="U47" s="234"/>
      <c r="V47" s="234"/>
      <c r="W47" s="234"/>
      <c r="X47" s="234"/>
      <c r="Y47" s="234"/>
      <c r="Z47" s="214"/>
      <c r="AA47" s="214"/>
      <c r="AB47" s="214"/>
      <c r="AC47" s="214"/>
      <c r="AD47" s="214"/>
      <c r="AE47" s="214"/>
      <c r="AF47" s="214"/>
      <c r="AG47" s="214" t="s">
        <v>144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55">
        <v>13</v>
      </c>
      <c r="B48" s="256" t="s">
        <v>185</v>
      </c>
      <c r="C48" s="264" t="s">
        <v>186</v>
      </c>
      <c r="D48" s="257" t="s">
        <v>183</v>
      </c>
      <c r="E48" s="258">
        <v>3.0722499999999999</v>
      </c>
      <c r="F48" s="259"/>
      <c r="G48" s="260">
        <f>ROUND(E48*F48,2)</f>
        <v>0</v>
      </c>
      <c r="H48" s="235"/>
      <c r="I48" s="234">
        <f>ROUND(E48*H48,2)</f>
        <v>0</v>
      </c>
      <c r="J48" s="235"/>
      <c r="K48" s="234">
        <f>ROUND(E48*J48,2)</f>
        <v>0</v>
      </c>
      <c r="L48" s="234">
        <v>21</v>
      </c>
      <c r="M48" s="234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4"/>
      <c r="S48" s="234" t="s">
        <v>139</v>
      </c>
      <c r="T48" s="234" t="s">
        <v>139</v>
      </c>
      <c r="U48" s="234">
        <v>0.41</v>
      </c>
      <c r="V48" s="234">
        <f>ROUND(E48*U48,2)</f>
        <v>1.26</v>
      </c>
      <c r="W48" s="234"/>
      <c r="X48" s="234" t="s">
        <v>140</v>
      </c>
      <c r="Y48" s="234" t="s">
        <v>141</v>
      </c>
      <c r="Z48" s="214"/>
      <c r="AA48" s="214"/>
      <c r="AB48" s="214"/>
      <c r="AC48" s="214"/>
      <c r="AD48" s="214"/>
      <c r="AE48" s="214"/>
      <c r="AF48" s="214"/>
      <c r="AG48" s="214" t="s">
        <v>142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49">
        <v>14</v>
      </c>
      <c r="B49" s="250" t="s">
        <v>187</v>
      </c>
      <c r="C49" s="262" t="s">
        <v>188</v>
      </c>
      <c r="D49" s="251" t="s">
        <v>189</v>
      </c>
      <c r="E49" s="252">
        <v>0.16369</v>
      </c>
      <c r="F49" s="253"/>
      <c r="G49" s="254">
        <f>ROUND(E49*F49,2)</f>
        <v>0</v>
      </c>
      <c r="H49" s="235"/>
      <c r="I49" s="234">
        <f>ROUND(E49*H49,2)</f>
        <v>0</v>
      </c>
      <c r="J49" s="235"/>
      <c r="K49" s="234">
        <f>ROUND(E49*J49,2)</f>
        <v>0</v>
      </c>
      <c r="L49" s="234">
        <v>21</v>
      </c>
      <c r="M49" s="234">
        <f>G49*(1+L49/100)</f>
        <v>0</v>
      </c>
      <c r="N49" s="233">
        <v>1.08961</v>
      </c>
      <c r="O49" s="233">
        <f>ROUND(E49*N49,2)</f>
        <v>0.18</v>
      </c>
      <c r="P49" s="233">
        <v>0</v>
      </c>
      <c r="Q49" s="233">
        <f>ROUND(E49*P49,2)</f>
        <v>0</v>
      </c>
      <c r="R49" s="234"/>
      <c r="S49" s="234" t="s">
        <v>139</v>
      </c>
      <c r="T49" s="234" t="s">
        <v>139</v>
      </c>
      <c r="U49" s="234">
        <v>15.231</v>
      </c>
      <c r="V49" s="234">
        <f>ROUND(E49*U49,2)</f>
        <v>2.4900000000000002</v>
      </c>
      <c r="W49" s="234"/>
      <c r="X49" s="234" t="s">
        <v>140</v>
      </c>
      <c r="Y49" s="234" t="s">
        <v>141</v>
      </c>
      <c r="Z49" s="214"/>
      <c r="AA49" s="214"/>
      <c r="AB49" s="214"/>
      <c r="AC49" s="214"/>
      <c r="AD49" s="214"/>
      <c r="AE49" s="214"/>
      <c r="AF49" s="214"/>
      <c r="AG49" s="214" t="s">
        <v>142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33.75" outlineLevel="2" x14ac:dyDescent="0.2">
      <c r="A50" s="231"/>
      <c r="B50" s="232"/>
      <c r="C50" s="263" t="s">
        <v>190</v>
      </c>
      <c r="D50" s="236"/>
      <c r="E50" s="237">
        <v>0.16369</v>
      </c>
      <c r="F50" s="234"/>
      <c r="G50" s="234"/>
      <c r="H50" s="234"/>
      <c r="I50" s="234"/>
      <c r="J50" s="234"/>
      <c r="K50" s="234"/>
      <c r="L50" s="234"/>
      <c r="M50" s="234"/>
      <c r="N50" s="233"/>
      <c r="O50" s="233"/>
      <c r="P50" s="233"/>
      <c r="Q50" s="233"/>
      <c r="R50" s="234"/>
      <c r="S50" s="234"/>
      <c r="T50" s="234"/>
      <c r="U50" s="234"/>
      <c r="V50" s="234"/>
      <c r="W50" s="234"/>
      <c r="X50" s="234"/>
      <c r="Y50" s="234"/>
      <c r="Z50" s="214"/>
      <c r="AA50" s="214"/>
      <c r="AB50" s="214"/>
      <c r="AC50" s="214"/>
      <c r="AD50" s="214"/>
      <c r="AE50" s="214"/>
      <c r="AF50" s="214"/>
      <c r="AG50" s="214" t="s">
        <v>144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49">
        <v>15</v>
      </c>
      <c r="B51" s="250" t="s">
        <v>191</v>
      </c>
      <c r="C51" s="262" t="s">
        <v>192</v>
      </c>
      <c r="D51" s="251" t="s">
        <v>193</v>
      </c>
      <c r="E51" s="252">
        <v>1</v>
      </c>
      <c r="F51" s="253"/>
      <c r="G51" s="254">
        <f>ROUND(E51*F51,2)</f>
        <v>0</v>
      </c>
      <c r="H51" s="235"/>
      <c r="I51" s="234">
        <f>ROUND(E51*H51,2)</f>
        <v>0</v>
      </c>
      <c r="J51" s="235"/>
      <c r="K51" s="234">
        <f>ROUND(E51*J51,2)</f>
        <v>0</v>
      </c>
      <c r="L51" s="234">
        <v>21</v>
      </c>
      <c r="M51" s="234">
        <f>G51*(1+L51/100)</f>
        <v>0</v>
      </c>
      <c r="N51" s="233">
        <v>0</v>
      </c>
      <c r="O51" s="233">
        <f>ROUND(E51*N51,2)</f>
        <v>0</v>
      </c>
      <c r="P51" s="233">
        <v>0</v>
      </c>
      <c r="Q51" s="233">
        <f>ROUND(E51*P51,2)</f>
        <v>0</v>
      </c>
      <c r="R51" s="234"/>
      <c r="S51" s="234" t="s">
        <v>194</v>
      </c>
      <c r="T51" s="234" t="s">
        <v>195</v>
      </c>
      <c r="U51" s="234">
        <v>0.63</v>
      </c>
      <c r="V51" s="234">
        <f>ROUND(E51*U51,2)</f>
        <v>0.63</v>
      </c>
      <c r="W51" s="234"/>
      <c r="X51" s="234" t="s">
        <v>140</v>
      </c>
      <c r="Y51" s="234" t="s">
        <v>141</v>
      </c>
      <c r="Z51" s="214"/>
      <c r="AA51" s="214"/>
      <c r="AB51" s="214"/>
      <c r="AC51" s="214"/>
      <c r="AD51" s="214"/>
      <c r="AE51" s="214"/>
      <c r="AF51" s="214"/>
      <c r="AG51" s="214" t="s">
        <v>142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31"/>
      <c r="B52" s="232"/>
      <c r="C52" s="263" t="s">
        <v>196</v>
      </c>
      <c r="D52" s="236"/>
      <c r="E52" s="237">
        <v>1</v>
      </c>
      <c r="F52" s="234"/>
      <c r="G52" s="234"/>
      <c r="H52" s="234"/>
      <c r="I52" s="234"/>
      <c r="J52" s="234"/>
      <c r="K52" s="234"/>
      <c r="L52" s="234"/>
      <c r="M52" s="234"/>
      <c r="N52" s="233"/>
      <c r="O52" s="233"/>
      <c r="P52" s="233"/>
      <c r="Q52" s="233"/>
      <c r="R52" s="234"/>
      <c r="S52" s="234"/>
      <c r="T52" s="234"/>
      <c r="U52" s="234"/>
      <c r="V52" s="234"/>
      <c r="W52" s="234"/>
      <c r="X52" s="234"/>
      <c r="Y52" s="234"/>
      <c r="Z52" s="214"/>
      <c r="AA52" s="214"/>
      <c r="AB52" s="214"/>
      <c r="AC52" s="214"/>
      <c r="AD52" s="214"/>
      <c r="AE52" s="214"/>
      <c r="AF52" s="214"/>
      <c r="AG52" s="214" t="s">
        <v>144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">
      <c r="A53" s="242" t="s">
        <v>134</v>
      </c>
      <c r="B53" s="243" t="s">
        <v>81</v>
      </c>
      <c r="C53" s="261" t="s">
        <v>82</v>
      </c>
      <c r="D53" s="244"/>
      <c r="E53" s="245"/>
      <c r="F53" s="246"/>
      <c r="G53" s="247">
        <f>SUMIF(AG54:AG55,"&lt;&gt;NOR",G54:G55)</f>
        <v>0</v>
      </c>
      <c r="H53" s="241"/>
      <c r="I53" s="241">
        <f>SUM(I54:I55)</f>
        <v>0</v>
      </c>
      <c r="J53" s="241"/>
      <c r="K53" s="241">
        <f>SUM(K54:K55)</f>
        <v>0</v>
      </c>
      <c r="L53" s="241"/>
      <c r="M53" s="241">
        <f>SUM(M54:M55)</f>
        <v>0</v>
      </c>
      <c r="N53" s="240"/>
      <c r="O53" s="240">
        <f>SUM(O54:O55)</f>
        <v>0</v>
      </c>
      <c r="P53" s="240"/>
      <c r="Q53" s="240">
        <f>SUM(Q54:Q55)</f>
        <v>0</v>
      </c>
      <c r="R53" s="241"/>
      <c r="S53" s="241"/>
      <c r="T53" s="241"/>
      <c r="U53" s="241"/>
      <c r="V53" s="241">
        <f>SUM(V54:V55)</f>
        <v>0</v>
      </c>
      <c r="W53" s="241"/>
      <c r="X53" s="241"/>
      <c r="Y53" s="241"/>
      <c r="AG53" t="s">
        <v>135</v>
      </c>
    </row>
    <row r="54" spans="1:60" outlineLevel="1" x14ac:dyDescent="0.2">
      <c r="A54" s="255">
        <v>16</v>
      </c>
      <c r="B54" s="256" t="s">
        <v>197</v>
      </c>
      <c r="C54" s="264" t="s">
        <v>198</v>
      </c>
      <c r="D54" s="257" t="s">
        <v>199</v>
      </c>
      <c r="E54" s="258">
        <v>36</v>
      </c>
      <c r="F54" s="259"/>
      <c r="G54" s="260">
        <f>ROUND(E54*F54,2)</f>
        <v>0</v>
      </c>
      <c r="H54" s="235"/>
      <c r="I54" s="234">
        <f>ROUND(E54*H54,2)</f>
        <v>0</v>
      </c>
      <c r="J54" s="235"/>
      <c r="K54" s="234">
        <f>ROUND(E54*J54,2)</f>
        <v>0</v>
      </c>
      <c r="L54" s="234">
        <v>21</v>
      </c>
      <c r="M54" s="234">
        <f>G54*(1+L54/100)</f>
        <v>0</v>
      </c>
      <c r="N54" s="233">
        <v>0</v>
      </c>
      <c r="O54" s="233">
        <f>ROUND(E54*N54,2)</f>
        <v>0</v>
      </c>
      <c r="P54" s="233">
        <v>0</v>
      </c>
      <c r="Q54" s="233">
        <f>ROUND(E54*P54,2)</f>
        <v>0</v>
      </c>
      <c r="R54" s="234"/>
      <c r="S54" s="234" t="s">
        <v>194</v>
      </c>
      <c r="T54" s="234" t="s">
        <v>195</v>
      </c>
      <c r="U54" s="234">
        <v>0</v>
      </c>
      <c r="V54" s="234">
        <f>ROUND(E54*U54,2)</f>
        <v>0</v>
      </c>
      <c r="W54" s="234"/>
      <c r="X54" s="234" t="s">
        <v>140</v>
      </c>
      <c r="Y54" s="234" t="s">
        <v>141</v>
      </c>
      <c r="Z54" s="214"/>
      <c r="AA54" s="214"/>
      <c r="AB54" s="214"/>
      <c r="AC54" s="214"/>
      <c r="AD54" s="214"/>
      <c r="AE54" s="214"/>
      <c r="AF54" s="214"/>
      <c r="AG54" s="214" t="s">
        <v>142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55">
        <v>17</v>
      </c>
      <c r="B55" s="256" t="s">
        <v>200</v>
      </c>
      <c r="C55" s="264" t="s">
        <v>201</v>
      </c>
      <c r="D55" s="257" t="s">
        <v>202</v>
      </c>
      <c r="E55" s="258">
        <v>1</v>
      </c>
      <c r="F55" s="259"/>
      <c r="G55" s="260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21</v>
      </c>
      <c r="M55" s="234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4"/>
      <c r="S55" s="234" t="s">
        <v>194</v>
      </c>
      <c r="T55" s="234" t="s">
        <v>195</v>
      </c>
      <c r="U55" s="234">
        <v>0</v>
      </c>
      <c r="V55" s="234">
        <f>ROUND(E55*U55,2)</f>
        <v>0</v>
      </c>
      <c r="W55" s="234"/>
      <c r="X55" s="234" t="s">
        <v>203</v>
      </c>
      <c r="Y55" s="234" t="s">
        <v>141</v>
      </c>
      <c r="Z55" s="214"/>
      <c r="AA55" s="214"/>
      <c r="AB55" s="214"/>
      <c r="AC55" s="214"/>
      <c r="AD55" s="214"/>
      <c r="AE55" s="214"/>
      <c r="AF55" s="214"/>
      <c r="AG55" s="214" t="s">
        <v>204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x14ac:dyDescent="0.2">
      <c r="A56" s="242" t="s">
        <v>134</v>
      </c>
      <c r="B56" s="243" t="s">
        <v>83</v>
      </c>
      <c r="C56" s="261" t="s">
        <v>84</v>
      </c>
      <c r="D56" s="244"/>
      <c r="E56" s="245"/>
      <c r="F56" s="246"/>
      <c r="G56" s="247">
        <f>SUMIF(AG57:AG58,"&lt;&gt;NOR",G57:G58)</f>
        <v>0</v>
      </c>
      <c r="H56" s="241"/>
      <c r="I56" s="241">
        <f>SUM(I57:I58)</f>
        <v>0</v>
      </c>
      <c r="J56" s="241"/>
      <c r="K56" s="241">
        <f>SUM(K57:K58)</f>
        <v>0</v>
      </c>
      <c r="L56" s="241"/>
      <c r="M56" s="241">
        <f>SUM(M57:M58)</f>
        <v>0</v>
      </c>
      <c r="N56" s="240"/>
      <c r="O56" s="240">
        <f>SUM(O57:O58)</f>
        <v>0.04</v>
      </c>
      <c r="P56" s="240"/>
      <c r="Q56" s="240">
        <f>SUM(Q57:Q58)</f>
        <v>0</v>
      </c>
      <c r="R56" s="241"/>
      <c r="S56" s="241"/>
      <c r="T56" s="241"/>
      <c r="U56" s="241"/>
      <c r="V56" s="241">
        <f>SUM(V57:V58)</f>
        <v>5.44</v>
      </c>
      <c r="W56" s="241"/>
      <c r="X56" s="241"/>
      <c r="Y56" s="241"/>
      <c r="AG56" t="s">
        <v>135</v>
      </c>
    </row>
    <row r="57" spans="1:60" outlineLevel="1" x14ac:dyDescent="0.2">
      <c r="A57" s="249">
        <v>18</v>
      </c>
      <c r="B57" s="250" t="s">
        <v>205</v>
      </c>
      <c r="C57" s="262" t="s">
        <v>206</v>
      </c>
      <c r="D57" s="251" t="s">
        <v>138</v>
      </c>
      <c r="E57" s="252">
        <v>30.7225</v>
      </c>
      <c r="F57" s="253"/>
      <c r="G57" s="254">
        <f>ROUND(E57*F57,2)</f>
        <v>0</v>
      </c>
      <c r="H57" s="235"/>
      <c r="I57" s="234">
        <f>ROUND(E57*H57,2)</f>
        <v>0</v>
      </c>
      <c r="J57" s="235"/>
      <c r="K57" s="234">
        <f>ROUND(E57*J57,2)</f>
        <v>0</v>
      </c>
      <c r="L57" s="234">
        <v>21</v>
      </c>
      <c r="M57" s="234">
        <f>G57*(1+L57/100)</f>
        <v>0</v>
      </c>
      <c r="N57" s="233">
        <v>1.2099999999999999E-3</v>
      </c>
      <c r="O57" s="233">
        <f>ROUND(E57*N57,2)</f>
        <v>0.04</v>
      </c>
      <c r="P57" s="233">
        <v>0</v>
      </c>
      <c r="Q57" s="233">
        <f>ROUND(E57*P57,2)</f>
        <v>0</v>
      </c>
      <c r="R57" s="234"/>
      <c r="S57" s="234" t="s">
        <v>139</v>
      </c>
      <c r="T57" s="234" t="s">
        <v>139</v>
      </c>
      <c r="U57" s="234">
        <v>0.17699999999999999</v>
      </c>
      <c r="V57" s="234">
        <f>ROUND(E57*U57,2)</f>
        <v>5.44</v>
      </c>
      <c r="W57" s="234"/>
      <c r="X57" s="234" t="s">
        <v>140</v>
      </c>
      <c r="Y57" s="234" t="s">
        <v>141</v>
      </c>
      <c r="Z57" s="214"/>
      <c r="AA57" s="214"/>
      <c r="AB57" s="214"/>
      <c r="AC57" s="214"/>
      <c r="AD57" s="214"/>
      <c r="AE57" s="214"/>
      <c r="AF57" s="214"/>
      <c r="AG57" s="214" t="s">
        <v>142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2" x14ac:dyDescent="0.2">
      <c r="A58" s="231"/>
      <c r="B58" s="232"/>
      <c r="C58" s="263" t="s">
        <v>207</v>
      </c>
      <c r="D58" s="236"/>
      <c r="E58" s="237">
        <v>30.7225</v>
      </c>
      <c r="F58" s="234"/>
      <c r="G58" s="234"/>
      <c r="H58" s="234"/>
      <c r="I58" s="234"/>
      <c r="J58" s="234"/>
      <c r="K58" s="234"/>
      <c r="L58" s="234"/>
      <c r="M58" s="234"/>
      <c r="N58" s="233"/>
      <c r="O58" s="233"/>
      <c r="P58" s="233"/>
      <c r="Q58" s="233"/>
      <c r="R58" s="234"/>
      <c r="S58" s="234"/>
      <c r="T58" s="234"/>
      <c r="U58" s="234"/>
      <c r="V58" s="234"/>
      <c r="W58" s="234"/>
      <c r="X58" s="234"/>
      <c r="Y58" s="234"/>
      <c r="Z58" s="214"/>
      <c r="AA58" s="214"/>
      <c r="AB58" s="214"/>
      <c r="AC58" s="214"/>
      <c r="AD58" s="214"/>
      <c r="AE58" s="214"/>
      <c r="AF58" s="214"/>
      <c r="AG58" s="214" t="s">
        <v>144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5.5" x14ac:dyDescent="0.2">
      <c r="A59" s="242" t="s">
        <v>134</v>
      </c>
      <c r="B59" s="243" t="s">
        <v>85</v>
      </c>
      <c r="C59" s="261" t="s">
        <v>86</v>
      </c>
      <c r="D59" s="244"/>
      <c r="E59" s="245"/>
      <c r="F59" s="246"/>
      <c r="G59" s="247">
        <f>SUMIF(AG60:AG61,"&lt;&gt;NOR",G60:G61)</f>
        <v>0</v>
      </c>
      <c r="H59" s="241"/>
      <c r="I59" s="241">
        <f>SUM(I60:I61)</f>
        <v>0</v>
      </c>
      <c r="J59" s="241"/>
      <c r="K59" s="241">
        <f>SUM(K60:K61)</f>
        <v>0</v>
      </c>
      <c r="L59" s="241"/>
      <c r="M59" s="241">
        <f>SUM(M60:M61)</f>
        <v>0</v>
      </c>
      <c r="N59" s="240"/>
      <c r="O59" s="240">
        <f>SUM(O60:O61)</f>
        <v>0</v>
      </c>
      <c r="P59" s="240"/>
      <c r="Q59" s="240">
        <f>SUM(Q60:Q61)</f>
        <v>0</v>
      </c>
      <c r="R59" s="241"/>
      <c r="S59" s="241"/>
      <c r="T59" s="241"/>
      <c r="U59" s="241"/>
      <c r="V59" s="241">
        <f>SUM(V60:V61)</f>
        <v>9.4600000000000009</v>
      </c>
      <c r="W59" s="241"/>
      <c r="X59" s="241"/>
      <c r="Y59" s="241"/>
      <c r="AG59" t="s">
        <v>135</v>
      </c>
    </row>
    <row r="60" spans="1:60" outlineLevel="1" x14ac:dyDescent="0.2">
      <c r="A60" s="249">
        <v>19</v>
      </c>
      <c r="B60" s="250" t="s">
        <v>208</v>
      </c>
      <c r="C60" s="262" t="s">
        <v>209</v>
      </c>
      <c r="D60" s="251" t="s">
        <v>138</v>
      </c>
      <c r="E60" s="252">
        <v>30.7225</v>
      </c>
      <c r="F60" s="253"/>
      <c r="G60" s="254">
        <f>ROUND(E60*F60,2)</f>
        <v>0</v>
      </c>
      <c r="H60" s="235"/>
      <c r="I60" s="234">
        <f>ROUND(E60*H60,2)</f>
        <v>0</v>
      </c>
      <c r="J60" s="235"/>
      <c r="K60" s="234">
        <f>ROUND(E60*J60,2)</f>
        <v>0</v>
      </c>
      <c r="L60" s="234">
        <v>21</v>
      </c>
      <c r="M60" s="234">
        <f>G60*(1+L60/100)</f>
        <v>0</v>
      </c>
      <c r="N60" s="233">
        <v>4.0000000000000003E-5</v>
      </c>
      <c r="O60" s="233">
        <f>ROUND(E60*N60,2)</f>
        <v>0</v>
      </c>
      <c r="P60" s="233">
        <v>0</v>
      </c>
      <c r="Q60" s="233">
        <f>ROUND(E60*P60,2)</f>
        <v>0</v>
      </c>
      <c r="R60" s="234"/>
      <c r="S60" s="234" t="s">
        <v>139</v>
      </c>
      <c r="T60" s="234" t="s">
        <v>139</v>
      </c>
      <c r="U60" s="234">
        <v>0.308</v>
      </c>
      <c r="V60" s="234">
        <f>ROUND(E60*U60,2)</f>
        <v>9.4600000000000009</v>
      </c>
      <c r="W60" s="234"/>
      <c r="X60" s="234" t="s">
        <v>140</v>
      </c>
      <c r="Y60" s="234" t="s">
        <v>141</v>
      </c>
      <c r="Z60" s="214"/>
      <c r="AA60" s="214"/>
      <c r="AB60" s="214"/>
      <c r="AC60" s="214"/>
      <c r="AD60" s="214"/>
      <c r="AE60" s="214"/>
      <c r="AF60" s="214"/>
      <c r="AG60" s="214" t="s">
        <v>142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2" x14ac:dyDescent="0.2">
      <c r="A61" s="231"/>
      <c r="B61" s="232"/>
      <c r="C61" s="263" t="s">
        <v>207</v>
      </c>
      <c r="D61" s="236"/>
      <c r="E61" s="237">
        <v>30.7225</v>
      </c>
      <c r="F61" s="234"/>
      <c r="G61" s="234"/>
      <c r="H61" s="234"/>
      <c r="I61" s="234"/>
      <c r="J61" s="234"/>
      <c r="K61" s="234"/>
      <c r="L61" s="234"/>
      <c r="M61" s="234"/>
      <c r="N61" s="233"/>
      <c r="O61" s="233"/>
      <c r="P61" s="233"/>
      <c r="Q61" s="233"/>
      <c r="R61" s="234"/>
      <c r="S61" s="234"/>
      <c r="T61" s="234"/>
      <c r="U61" s="234"/>
      <c r="V61" s="234"/>
      <c r="W61" s="234"/>
      <c r="X61" s="234"/>
      <c r="Y61" s="234"/>
      <c r="Z61" s="214"/>
      <c r="AA61" s="214"/>
      <c r="AB61" s="214"/>
      <c r="AC61" s="214"/>
      <c r="AD61" s="214"/>
      <c r="AE61" s="214"/>
      <c r="AF61" s="214"/>
      <c r="AG61" s="214" t="s">
        <v>144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x14ac:dyDescent="0.2">
      <c r="A62" s="242" t="s">
        <v>134</v>
      </c>
      <c r="B62" s="243" t="s">
        <v>87</v>
      </c>
      <c r="C62" s="261" t="s">
        <v>88</v>
      </c>
      <c r="D62" s="244"/>
      <c r="E62" s="245"/>
      <c r="F62" s="246"/>
      <c r="G62" s="247">
        <f>SUMIF(AG63:AG86,"&lt;&gt;NOR",G63:G86)</f>
        <v>0</v>
      </c>
      <c r="H62" s="241"/>
      <c r="I62" s="241">
        <f>SUM(I63:I86)</f>
        <v>0</v>
      </c>
      <c r="J62" s="241"/>
      <c r="K62" s="241">
        <f>SUM(K63:K86)</f>
        <v>0</v>
      </c>
      <c r="L62" s="241"/>
      <c r="M62" s="241">
        <f>SUM(M63:M86)</f>
        <v>0</v>
      </c>
      <c r="N62" s="240"/>
      <c r="O62" s="240">
        <f>SUM(O63:O86)</f>
        <v>0</v>
      </c>
      <c r="P62" s="240"/>
      <c r="Q62" s="240">
        <f>SUM(Q63:Q86)</f>
        <v>10.6</v>
      </c>
      <c r="R62" s="241"/>
      <c r="S62" s="241"/>
      <c r="T62" s="241"/>
      <c r="U62" s="241"/>
      <c r="V62" s="241">
        <f>SUM(V63:V86)</f>
        <v>42.91</v>
      </c>
      <c r="W62" s="241"/>
      <c r="X62" s="241"/>
      <c r="Y62" s="241"/>
      <c r="AG62" t="s">
        <v>135</v>
      </c>
    </row>
    <row r="63" spans="1:60" ht="22.5" outlineLevel="1" x14ac:dyDescent="0.2">
      <c r="A63" s="249">
        <v>20</v>
      </c>
      <c r="B63" s="250" t="s">
        <v>210</v>
      </c>
      <c r="C63" s="262" t="s">
        <v>211</v>
      </c>
      <c r="D63" s="251" t="s">
        <v>193</v>
      </c>
      <c r="E63" s="252">
        <v>3</v>
      </c>
      <c r="F63" s="253"/>
      <c r="G63" s="254">
        <f>ROUND(E63*F63,2)</f>
        <v>0</v>
      </c>
      <c r="H63" s="235"/>
      <c r="I63" s="234">
        <f>ROUND(E63*H63,2)</f>
        <v>0</v>
      </c>
      <c r="J63" s="235"/>
      <c r="K63" s="234">
        <f>ROUND(E63*J63,2)</f>
        <v>0</v>
      </c>
      <c r="L63" s="234">
        <v>21</v>
      </c>
      <c r="M63" s="234">
        <f>G63*(1+L63/100)</f>
        <v>0</v>
      </c>
      <c r="N63" s="233">
        <v>0</v>
      </c>
      <c r="O63" s="233">
        <f>ROUND(E63*N63,2)</f>
        <v>0</v>
      </c>
      <c r="P63" s="233">
        <v>0</v>
      </c>
      <c r="Q63" s="233">
        <f>ROUND(E63*P63,2)</f>
        <v>0</v>
      </c>
      <c r="R63" s="234"/>
      <c r="S63" s="234" t="s">
        <v>139</v>
      </c>
      <c r="T63" s="234" t="s">
        <v>139</v>
      </c>
      <c r="U63" s="234">
        <v>0.05</v>
      </c>
      <c r="V63" s="234">
        <f>ROUND(E63*U63,2)</f>
        <v>0.15</v>
      </c>
      <c r="W63" s="234"/>
      <c r="X63" s="234" t="s">
        <v>140</v>
      </c>
      <c r="Y63" s="234" t="s">
        <v>141</v>
      </c>
      <c r="Z63" s="214"/>
      <c r="AA63" s="214"/>
      <c r="AB63" s="214"/>
      <c r="AC63" s="214"/>
      <c r="AD63" s="214"/>
      <c r="AE63" s="214"/>
      <c r="AF63" s="214"/>
      <c r="AG63" s="214" t="s">
        <v>142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">
      <c r="A64" s="231"/>
      <c r="B64" s="232"/>
      <c r="C64" s="263" t="s">
        <v>212</v>
      </c>
      <c r="D64" s="236"/>
      <c r="E64" s="237">
        <v>1</v>
      </c>
      <c r="F64" s="234"/>
      <c r="G64" s="234"/>
      <c r="H64" s="234"/>
      <c r="I64" s="234"/>
      <c r="J64" s="234"/>
      <c r="K64" s="234"/>
      <c r="L64" s="234"/>
      <c r="M64" s="234"/>
      <c r="N64" s="233"/>
      <c r="O64" s="233"/>
      <c r="P64" s="233"/>
      <c r="Q64" s="233"/>
      <c r="R64" s="234"/>
      <c r="S64" s="234"/>
      <c r="T64" s="234"/>
      <c r="U64" s="234"/>
      <c r="V64" s="234"/>
      <c r="W64" s="234"/>
      <c r="X64" s="234"/>
      <c r="Y64" s="234"/>
      <c r="Z64" s="214"/>
      <c r="AA64" s="214"/>
      <c r="AB64" s="214"/>
      <c r="AC64" s="214"/>
      <c r="AD64" s="214"/>
      <c r="AE64" s="214"/>
      <c r="AF64" s="214"/>
      <c r="AG64" s="214" t="s">
        <v>144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3" x14ac:dyDescent="0.2">
      <c r="A65" s="231"/>
      <c r="B65" s="232"/>
      <c r="C65" s="263" t="s">
        <v>213</v>
      </c>
      <c r="D65" s="236"/>
      <c r="E65" s="237">
        <v>1</v>
      </c>
      <c r="F65" s="234"/>
      <c r="G65" s="234"/>
      <c r="H65" s="234"/>
      <c r="I65" s="234"/>
      <c r="J65" s="234"/>
      <c r="K65" s="234"/>
      <c r="L65" s="234"/>
      <c r="M65" s="234"/>
      <c r="N65" s="233"/>
      <c r="O65" s="233"/>
      <c r="P65" s="233"/>
      <c r="Q65" s="233"/>
      <c r="R65" s="234"/>
      <c r="S65" s="234"/>
      <c r="T65" s="234"/>
      <c r="U65" s="234"/>
      <c r="V65" s="234"/>
      <c r="W65" s="234"/>
      <c r="X65" s="234"/>
      <c r="Y65" s="234"/>
      <c r="Z65" s="214"/>
      <c r="AA65" s="214"/>
      <c r="AB65" s="214"/>
      <c r="AC65" s="214"/>
      <c r="AD65" s="214"/>
      <c r="AE65" s="214"/>
      <c r="AF65" s="214"/>
      <c r="AG65" s="214" t="s">
        <v>144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3" x14ac:dyDescent="0.2">
      <c r="A66" s="231"/>
      <c r="B66" s="232"/>
      <c r="C66" s="263" t="s">
        <v>214</v>
      </c>
      <c r="D66" s="236"/>
      <c r="E66" s="237">
        <v>1</v>
      </c>
      <c r="F66" s="234"/>
      <c r="G66" s="234"/>
      <c r="H66" s="234"/>
      <c r="I66" s="234"/>
      <c r="J66" s="234"/>
      <c r="K66" s="234"/>
      <c r="L66" s="234"/>
      <c r="M66" s="234"/>
      <c r="N66" s="233"/>
      <c r="O66" s="233"/>
      <c r="P66" s="233"/>
      <c r="Q66" s="233"/>
      <c r="R66" s="234"/>
      <c r="S66" s="234"/>
      <c r="T66" s="234"/>
      <c r="U66" s="234"/>
      <c r="V66" s="234"/>
      <c r="W66" s="234"/>
      <c r="X66" s="234"/>
      <c r="Y66" s="234"/>
      <c r="Z66" s="214"/>
      <c r="AA66" s="214"/>
      <c r="AB66" s="214"/>
      <c r="AC66" s="214"/>
      <c r="AD66" s="214"/>
      <c r="AE66" s="214"/>
      <c r="AF66" s="214"/>
      <c r="AG66" s="214" t="s">
        <v>144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49">
        <v>21</v>
      </c>
      <c r="B67" s="250" t="s">
        <v>215</v>
      </c>
      <c r="C67" s="262" t="s">
        <v>216</v>
      </c>
      <c r="D67" s="251" t="s">
        <v>170</v>
      </c>
      <c r="E67" s="252">
        <v>2.6</v>
      </c>
      <c r="F67" s="253"/>
      <c r="G67" s="254">
        <f>ROUND(E67*F67,2)</f>
        <v>0</v>
      </c>
      <c r="H67" s="235"/>
      <c r="I67" s="234">
        <f>ROUND(E67*H67,2)</f>
        <v>0</v>
      </c>
      <c r="J67" s="235"/>
      <c r="K67" s="234">
        <f>ROUND(E67*J67,2)</f>
        <v>0</v>
      </c>
      <c r="L67" s="234">
        <v>21</v>
      </c>
      <c r="M67" s="234">
        <f>G67*(1+L67/100)</f>
        <v>0</v>
      </c>
      <c r="N67" s="233">
        <v>0</v>
      </c>
      <c r="O67" s="233">
        <f>ROUND(E67*N67,2)</f>
        <v>0</v>
      </c>
      <c r="P67" s="233">
        <v>5.1679999999999997E-2</v>
      </c>
      <c r="Q67" s="233">
        <f>ROUND(E67*P67,2)</f>
        <v>0.13</v>
      </c>
      <c r="R67" s="234"/>
      <c r="S67" s="234" t="s">
        <v>139</v>
      </c>
      <c r="T67" s="234" t="s">
        <v>139</v>
      </c>
      <c r="U67" s="234">
        <v>0.17</v>
      </c>
      <c r="V67" s="234">
        <f>ROUND(E67*U67,2)</f>
        <v>0.44</v>
      </c>
      <c r="W67" s="234"/>
      <c r="X67" s="234" t="s">
        <v>140</v>
      </c>
      <c r="Y67" s="234" t="s">
        <v>141</v>
      </c>
      <c r="Z67" s="214"/>
      <c r="AA67" s="214"/>
      <c r="AB67" s="214"/>
      <c r="AC67" s="214"/>
      <c r="AD67" s="214"/>
      <c r="AE67" s="214"/>
      <c r="AF67" s="214"/>
      <c r="AG67" s="214" t="s">
        <v>142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31"/>
      <c r="B68" s="232"/>
      <c r="C68" s="263" t="s">
        <v>217</v>
      </c>
      <c r="D68" s="236"/>
      <c r="E68" s="237">
        <v>2.6</v>
      </c>
      <c r="F68" s="234"/>
      <c r="G68" s="234"/>
      <c r="H68" s="234"/>
      <c r="I68" s="234"/>
      <c r="J68" s="234"/>
      <c r="K68" s="234"/>
      <c r="L68" s="234"/>
      <c r="M68" s="234"/>
      <c r="N68" s="233"/>
      <c r="O68" s="233"/>
      <c r="P68" s="233"/>
      <c r="Q68" s="233"/>
      <c r="R68" s="234"/>
      <c r="S68" s="234"/>
      <c r="T68" s="234"/>
      <c r="U68" s="234"/>
      <c r="V68" s="234"/>
      <c r="W68" s="234"/>
      <c r="X68" s="234"/>
      <c r="Y68" s="234"/>
      <c r="Z68" s="214"/>
      <c r="AA68" s="214"/>
      <c r="AB68" s="214"/>
      <c r="AC68" s="214"/>
      <c r="AD68" s="214"/>
      <c r="AE68" s="214"/>
      <c r="AF68" s="214"/>
      <c r="AG68" s="214" t="s">
        <v>144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49">
        <v>22</v>
      </c>
      <c r="B69" s="250" t="s">
        <v>218</v>
      </c>
      <c r="C69" s="262" t="s">
        <v>219</v>
      </c>
      <c r="D69" s="251" t="s">
        <v>138</v>
      </c>
      <c r="E69" s="252">
        <v>37.204000000000001</v>
      </c>
      <c r="F69" s="253"/>
      <c r="G69" s="254">
        <f>ROUND(E69*F69,2)</f>
        <v>0</v>
      </c>
      <c r="H69" s="235"/>
      <c r="I69" s="234">
        <f>ROUND(E69*H69,2)</f>
        <v>0</v>
      </c>
      <c r="J69" s="235"/>
      <c r="K69" s="234">
        <f>ROUND(E69*J69,2)</f>
        <v>0</v>
      </c>
      <c r="L69" s="234">
        <v>21</v>
      </c>
      <c r="M69" s="234">
        <f>G69*(1+L69/100)</f>
        <v>0</v>
      </c>
      <c r="N69" s="233">
        <v>0</v>
      </c>
      <c r="O69" s="233">
        <f>ROUND(E69*N69,2)</f>
        <v>0</v>
      </c>
      <c r="P69" s="233">
        <v>6.8000000000000005E-2</v>
      </c>
      <c r="Q69" s="233">
        <f>ROUND(E69*P69,2)</f>
        <v>2.5299999999999998</v>
      </c>
      <c r="R69" s="234"/>
      <c r="S69" s="234" t="s">
        <v>139</v>
      </c>
      <c r="T69" s="234" t="s">
        <v>139</v>
      </c>
      <c r="U69" s="234">
        <v>0.3</v>
      </c>
      <c r="V69" s="234">
        <f>ROUND(E69*U69,2)</f>
        <v>11.16</v>
      </c>
      <c r="W69" s="234"/>
      <c r="X69" s="234" t="s">
        <v>140</v>
      </c>
      <c r="Y69" s="234" t="s">
        <v>141</v>
      </c>
      <c r="Z69" s="214"/>
      <c r="AA69" s="214"/>
      <c r="AB69" s="214"/>
      <c r="AC69" s="214"/>
      <c r="AD69" s="214"/>
      <c r="AE69" s="214"/>
      <c r="AF69" s="214"/>
      <c r="AG69" s="214" t="s">
        <v>142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31"/>
      <c r="B70" s="232"/>
      <c r="C70" s="263" t="s">
        <v>147</v>
      </c>
      <c r="D70" s="236"/>
      <c r="E70" s="237"/>
      <c r="F70" s="234"/>
      <c r="G70" s="234"/>
      <c r="H70" s="234"/>
      <c r="I70" s="234"/>
      <c r="J70" s="234"/>
      <c r="K70" s="234"/>
      <c r="L70" s="234"/>
      <c r="M70" s="234"/>
      <c r="N70" s="233"/>
      <c r="O70" s="233"/>
      <c r="P70" s="233"/>
      <c r="Q70" s="233"/>
      <c r="R70" s="234"/>
      <c r="S70" s="234"/>
      <c r="T70" s="234"/>
      <c r="U70" s="234"/>
      <c r="V70" s="234"/>
      <c r="W70" s="234"/>
      <c r="X70" s="234"/>
      <c r="Y70" s="234"/>
      <c r="Z70" s="214"/>
      <c r="AA70" s="214"/>
      <c r="AB70" s="214"/>
      <c r="AC70" s="214"/>
      <c r="AD70" s="214"/>
      <c r="AE70" s="214"/>
      <c r="AF70" s="214"/>
      <c r="AG70" s="214" t="s">
        <v>144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ht="22.5" outlineLevel="3" x14ac:dyDescent="0.2">
      <c r="A71" s="231"/>
      <c r="B71" s="232"/>
      <c r="C71" s="263" t="s">
        <v>220</v>
      </c>
      <c r="D71" s="236"/>
      <c r="E71" s="237">
        <v>35.42</v>
      </c>
      <c r="F71" s="234"/>
      <c r="G71" s="234"/>
      <c r="H71" s="234"/>
      <c r="I71" s="234"/>
      <c r="J71" s="234"/>
      <c r="K71" s="234"/>
      <c r="L71" s="234"/>
      <c r="M71" s="234"/>
      <c r="N71" s="233"/>
      <c r="O71" s="233"/>
      <c r="P71" s="233"/>
      <c r="Q71" s="233"/>
      <c r="R71" s="234"/>
      <c r="S71" s="234"/>
      <c r="T71" s="234"/>
      <c r="U71" s="234"/>
      <c r="V71" s="234"/>
      <c r="W71" s="234"/>
      <c r="X71" s="234"/>
      <c r="Y71" s="234"/>
      <c r="Z71" s="214"/>
      <c r="AA71" s="214"/>
      <c r="AB71" s="214"/>
      <c r="AC71" s="214"/>
      <c r="AD71" s="214"/>
      <c r="AE71" s="214"/>
      <c r="AF71" s="214"/>
      <c r="AG71" s="214" t="s">
        <v>144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31"/>
      <c r="B72" s="232"/>
      <c r="C72" s="263" t="s">
        <v>221</v>
      </c>
      <c r="D72" s="236"/>
      <c r="E72" s="237">
        <v>7.98</v>
      </c>
      <c r="F72" s="234"/>
      <c r="G72" s="234"/>
      <c r="H72" s="234"/>
      <c r="I72" s="234"/>
      <c r="J72" s="234"/>
      <c r="K72" s="234"/>
      <c r="L72" s="234"/>
      <c r="M72" s="234"/>
      <c r="N72" s="233"/>
      <c r="O72" s="233"/>
      <c r="P72" s="233"/>
      <c r="Q72" s="233"/>
      <c r="R72" s="234"/>
      <c r="S72" s="234"/>
      <c r="T72" s="234"/>
      <c r="U72" s="234"/>
      <c r="V72" s="234"/>
      <c r="W72" s="234"/>
      <c r="X72" s="234"/>
      <c r="Y72" s="234"/>
      <c r="Z72" s="214"/>
      <c r="AA72" s="214"/>
      <c r="AB72" s="214"/>
      <c r="AC72" s="214"/>
      <c r="AD72" s="214"/>
      <c r="AE72" s="214"/>
      <c r="AF72" s="214"/>
      <c r="AG72" s="214" t="s">
        <v>144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">
      <c r="A73" s="231"/>
      <c r="B73" s="232"/>
      <c r="C73" s="263" t="s">
        <v>222</v>
      </c>
      <c r="D73" s="236"/>
      <c r="E73" s="237">
        <v>-6.1959999999999997</v>
      </c>
      <c r="F73" s="234"/>
      <c r="G73" s="234"/>
      <c r="H73" s="234"/>
      <c r="I73" s="234"/>
      <c r="J73" s="234"/>
      <c r="K73" s="234"/>
      <c r="L73" s="234"/>
      <c r="M73" s="234"/>
      <c r="N73" s="233"/>
      <c r="O73" s="233"/>
      <c r="P73" s="233"/>
      <c r="Q73" s="233"/>
      <c r="R73" s="234"/>
      <c r="S73" s="234"/>
      <c r="T73" s="234"/>
      <c r="U73" s="234"/>
      <c r="V73" s="234"/>
      <c r="W73" s="234"/>
      <c r="X73" s="234"/>
      <c r="Y73" s="234"/>
      <c r="Z73" s="214"/>
      <c r="AA73" s="214"/>
      <c r="AB73" s="214"/>
      <c r="AC73" s="214"/>
      <c r="AD73" s="214"/>
      <c r="AE73" s="214"/>
      <c r="AF73" s="214"/>
      <c r="AG73" s="214" t="s">
        <v>144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49">
        <v>23</v>
      </c>
      <c r="B74" s="250" t="s">
        <v>223</v>
      </c>
      <c r="C74" s="262" t="s">
        <v>224</v>
      </c>
      <c r="D74" s="251" t="s">
        <v>138</v>
      </c>
      <c r="E74" s="252">
        <v>48.8155</v>
      </c>
      <c r="F74" s="253"/>
      <c r="G74" s="254">
        <f>ROUND(E74*F74,2)</f>
        <v>0</v>
      </c>
      <c r="H74" s="235"/>
      <c r="I74" s="234">
        <f>ROUND(E74*H74,2)</f>
        <v>0</v>
      </c>
      <c r="J74" s="235"/>
      <c r="K74" s="234">
        <f>ROUND(E74*J74,2)</f>
        <v>0</v>
      </c>
      <c r="L74" s="234">
        <v>21</v>
      </c>
      <c r="M74" s="234">
        <f>G74*(1+L74/100)</f>
        <v>0</v>
      </c>
      <c r="N74" s="233">
        <v>0</v>
      </c>
      <c r="O74" s="233">
        <f>ROUND(E74*N74,2)</f>
        <v>0</v>
      </c>
      <c r="P74" s="233">
        <v>0.01</v>
      </c>
      <c r="Q74" s="233">
        <f>ROUND(E74*P74,2)</f>
        <v>0.49</v>
      </c>
      <c r="R74" s="234"/>
      <c r="S74" s="234" t="s">
        <v>139</v>
      </c>
      <c r="T74" s="234" t="s">
        <v>139</v>
      </c>
      <c r="U74" s="234">
        <v>0.08</v>
      </c>
      <c r="V74" s="234">
        <f>ROUND(E74*U74,2)</f>
        <v>3.91</v>
      </c>
      <c r="W74" s="234"/>
      <c r="X74" s="234" t="s">
        <v>140</v>
      </c>
      <c r="Y74" s="234" t="s">
        <v>141</v>
      </c>
      <c r="Z74" s="214"/>
      <c r="AA74" s="214"/>
      <c r="AB74" s="214"/>
      <c r="AC74" s="214"/>
      <c r="AD74" s="214"/>
      <c r="AE74" s="214"/>
      <c r="AF74" s="214"/>
      <c r="AG74" s="214" t="s">
        <v>142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31"/>
      <c r="B75" s="232"/>
      <c r="C75" s="263" t="s">
        <v>147</v>
      </c>
      <c r="D75" s="236"/>
      <c r="E75" s="237"/>
      <c r="F75" s="234"/>
      <c r="G75" s="234"/>
      <c r="H75" s="234"/>
      <c r="I75" s="234"/>
      <c r="J75" s="234"/>
      <c r="K75" s="234"/>
      <c r="L75" s="234"/>
      <c r="M75" s="234"/>
      <c r="N75" s="233"/>
      <c r="O75" s="233"/>
      <c r="P75" s="233"/>
      <c r="Q75" s="233"/>
      <c r="R75" s="234"/>
      <c r="S75" s="234"/>
      <c r="T75" s="234"/>
      <c r="U75" s="234"/>
      <c r="V75" s="234"/>
      <c r="W75" s="234"/>
      <c r="X75" s="234"/>
      <c r="Y75" s="234"/>
      <c r="Z75" s="214"/>
      <c r="AA75" s="214"/>
      <c r="AB75" s="214"/>
      <c r="AC75" s="214"/>
      <c r="AD75" s="214"/>
      <c r="AE75" s="214"/>
      <c r="AF75" s="214"/>
      <c r="AG75" s="214" t="s">
        <v>144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31"/>
      <c r="B76" s="232"/>
      <c r="C76" s="263" t="s">
        <v>159</v>
      </c>
      <c r="D76" s="236"/>
      <c r="E76" s="237">
        <v>57.93</v>
      </c>
      <c r="F76" s="234"/>
      <c r="G76" s="234"/>
      <c r="H76" s="234"/>
      <c r="I76" s="234"/>
      <c r="J76" s="234"/>
      <c r="K76" s="234"/>
      <c r="L76" s="234"/>
      <c r="M76" s="234"/>
      <c r="N76" s="233"/>
      <c r="O76" s="233"/>
      <c r="P76" s="233"/>
      <c r="Q76" s="233"/>
      <c r="R76" s="234"/>
      <c r="S76" s="234"/>
      <c r="T76" s="234"/>
      <c r="U76" s="234"/>
      <c r="V76" s="234"/>
      <c r="W76" s="234"/>
      <c r="X76" s="234"/>
      <c r="Y76" s="234"/>
      <c r="Z76" s="214"/>
      <c r="AA76" s="214"/>
      <c r="AB76" s="214"/>
      <c r="AC76" s="214"/>
      <c r="AD76" s="214"/>
      <c r="AE76" s="214"/>
      <c r="AF76" s="214"/>
      <c r="AG76" s="214" t="s">
        <v>144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33.75" outlineLevel="3" x14ac:dyDescent="0.2">
      <c r="A77" s="231"/>
      <c r="B77" s="232"/>
      <c r="C77" s="263" t="s">
        <v>160</v>
      </c>
      <c r="D77" s="236"/>
      <c r="E77" s="237">
        <v>11.4125</v>
      </c>
      <c r="F77" s="234"/>
      <c r="G77" s="234"/>
      <c r="H77" s="234"/>
      <c r="I77" s="234"/>
      <c r="J77" s="234"/>
      <c r="K77" s="234"/>
      <c r="L77" s="234"/>
      <c r="M77" s="234"/>
      <c r="N77" s="233"/>
      <c r="O77" s="233"/>
      <c r="P77" s="233"/>
      <c r="Q77" s="233"/>
      <c r="R77" s="234"/>
      <c r="S77" s="234"/>
      <c r="T77" s="234"/>
      <c r="U77" s="234"/>
      <c r="V77" s="234"/>
      <c r="W77" s="234"/>
      <c r="X77" s="234"/>
      <c r="Y77" s="234"/>
      <c r="Z77" s="214"/>
      <c r="AA77" s="214"/>
      <c r="AB77" s="214"/>
      <c r="AC77" s="214"/>
      <c r="AD77" s="214"/>
      <c r="AE77" s="214"/>
      <c r="AF77" s="214"/>
      <c r="AG77" s="214" t="s">
        <v>144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3" x14ac:dyDescent="0.2">
      <c r="A78" s="231"/>
      <c r="B78" s="232"/>
      <c r="C78" s="263" t="s">
        <v>161</v>
      </c>
      <c r="D78" s="236"/>
      <c r="E78" s="237">
        <v>-9.5619999999999994</v>
      </c>
      <c r="F78" s="234"/>
      <c r="G78" s="234"/>
      <c r="H78" s="234"/>
      <c r="I78" s="234"/>
      <c r="J78" s="234"/>
      <c r="K78" s="234"/>
      <c r="L78" s="234"/>
      <c r="M78" s="234"/>
      <c r="N78" s="233"/>
      <c r="O78" s="233"/>
      <c r="P78" s="233"/>
      <c r="Q78" s="233"/>
      <c r="R78" s="234"/>
      <c r="S78" s="234"/>
      <c r="T78" s="234"/>
      <c r="U78" s="234"/>
      <c r="V78" s="234"/>
      <c r="W78" s="234"/>
      <c r="X78" s="234"/>
      <c r="Y78" s="234"/>
      <c r="Z78" s="214"/>
      <c r="AA78" s="214"/>
      <c r="AB78" s="214"/>
      <c r="AC78" s="214"/>
      <c r="AD78" s="214"/>
      <c r="AE78" s="214"/>
      <c r="AF78" s="214"/>
      <c r="AG78" s="214" t="s">
        <v>144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3" x14ac:dyDescent="0.2">
      <c r="A79" s="231"/>
      <c r="B79" s="232"/>
      <c r="C79" s="263" t="s">
        <v>167</v>
      </c>
      <c r="D79" s="236"/>
      <c r="E79" s="237">
        <v>-10.965</v>
      </c>
      <c r="F79" s="234"/>
      <c r="G79" s="234"/>
      <c r="H79" s="234"/>
      <c r="I79" s="234"/>
      <c r="J79" s="234"/>
      <c r="K79" s="234"/>
      <c r="L79" s="234"/>
      <c r="M79" s="234"/>
      <c r="N79" s="233"/>
      <c r="O79" s="233"/>
      <c r="P79" s="233"/>
      <c r="Q79" s="233"/>
      <c r="R79" s="234"/>
      <c r="S79" s="234"/>
      <c r="T79" s="234"/>
      <c r="U79" s="234"/>
      <c r="V79" s="234"/>
      <c r="W79" s="234"/>
      <c r="X79" s="234"/>
      <c r="Y79" s="234"/>
      <c r="Z79" s="214"/>
      <c r="AA79" s="214"/>
      <c r="AB79" s="214"/>
      <c r="AC79" s="214"/>
      <c r="AD79" s="214"/>
      <c r="AE79" s="214"/>
      <c r="AF79" s="214"/>
      <c r="AG79" s="214" t="s">
        <v>144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49">
        <v>24</v>
      </c>
      <c r="B80" s="250" t="s">
        <v>225</v>
      </c>
      <c r="C80" s="262" t="s">
        <v>226</v>
      </c>
      <c r="D80" s="251" t="s">
        <v>193</v>
      </c>
      <c r="E80" s="252">
        <v>1</v>
      </c>
      <c r="F80" s="253"/>
      <c r="G80" s="254">
        <f>ROUND(E80*F80,2)</f>
        <v>0</v>
      </c>
      <c r="H80" s="235"/>
      <c r="I80" s="234">
        <f>ROUND(E80*H80,2)</f>
        <v>0</v>
      </c>
      <c r="J80" s="235"/>
      <c r="K80" s="234">
        <f>ROUND(E80*J80,2)</f>
        <v>0</v>
      </c>
      <c r="L80" s="234">
        <v>21</v>
      </c>
      <c r="M80" s="234">
        <f>G80*(1+L80/100)</f>
        <v>0</v>
      </c>
      <c r="N80" s="233">
        <v>0</v>
      </c>
      <c r="O80" s="233">
        <f>ROUND(E80*N80,2)</f>
        <v>0</v>
      </c>
      <c r="P80" s="233">
        <v>8.2000000000000003E-2</v>
      </c>
      <c r="Q80" s="233">
        <f>ROUND(E80*P80,2)</f>
        <v>0.08</v>
      </c>
      <c r="R80" s="234"/>
      <c r="S80" s="234" t="s">
        <v>194</v>
      </c>
      <c r="T80" s="234" t="s">
        <v>227</v>
      </c>
      <c r="U80" s="234">
        <v>0.63</v>
      </c>
      <c r="V80" s="234">
        <f>ROUND(E80*U80,2)</f>
        <v>0.63</v>
      </c>
      <c r="W80" s="234"/>
      <c r="X80" s="234" t="s">
        <v>140</v>
      </c>
      <c r="Y80" s="234" t="s">
        <v>141</v>
      </c>
      <c r="Z80" s="214"/>
      <c r="AA80" s="214"/>
      <c r="AB80" s="214"/>
      <c r="AC80" s="214"/>
      <c r="AD80" s="214"/>
      <c r="AE80" s="214"/>
      <c r="AF80" s="214"/>
      <c r="AG80" s="214" t="s">
        <v>142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31"/>
      <c r="B81" s="232"/>
      <c r="C81" s="263" t="s">
        <v>196</v>
      </c>
      <c r="D81" s="236"/>
      <c r="E81" s="237">
        <v>1</v>
      </c>
      <c r="F81" s="234"/>
      <c r="G81" s="234"/>
      <c r="H81" s="234"/>
      <c r="I81" s="234"/>
      <c r="J81" s="234"/>
      <c r="K81" s="234"/>
      <c r="L81" s="234"/>
      <c r="M81" s="234"/>
      <c r="N81" s="233"/>
      <c r="O81" s="233"/>
      <c r="P81" s="233"/>
      <c r="Q81" s="233"/>
      <c r="R81" s="234"/>
      <c r="S81" s="234"/>
      <c r="T81" s="234"/>
      <c r="U81" s="234"/>
      <c r="V81" s="234"/>
      <c r="W81" s="234"/>
      <c r="X81" s="234"/>
      <c r="Y81" s="234"/>
      <c r="Z81" s="214"/>
      <c r="AA81" s="214"/>
      <c r="AB81" s="214"/>
      <c r="AC81" s="214"/>
      <c r="AD81" s="214"/>
      <c r="AE81" s="214"/>
      <c r="AF81" s="214"/>
      <c r="AG81" s="214" t="s">
        <v>144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49">
        <v>25</v>
      </c>
      <c r="B82" s="250" t="s">
        <v>228</v>
      </c>
      <c r="C82" s="262" t="s">
        <v>229</v>
      </c>
      <c r="D82" s="251" t="s">
        <v>138</v>
      </c>
      <c r="E82" s="252">
        <v>30.7225</v>
      </c>
      <c r="F82" s="253"/>
      <c r="G82" s="254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21</v>
      </c>
      <c r="M82" s="234">
        <f>G82*(1+L82/100)</f>
        <v>0</v>
      </c>
      <c r="N82" s="233">
        <v>0</v>
      </c>
      <c r="O82" s="233">
        <f>ROUND(E82*N82,2)</f>
        <v>0</v>
      </c>
      <c r="P82" s="233">
        <v>0.02</v>
      </c>
      <c r="Q82" s="233">
        <f>ROUND(E82*P82,2)</f>
        <v>0.61</v>
      </c>
      <c r="R82" s="234"/>
      <c r="S82" s="234" t="s">
        <v>139</v>
      </c>
      <c r="T82" s="234" t="s">
        <v>139</v>
      </c>
      <c r="U82" s="234">
        <v>0.14699999999999999</v>
      </c>
      <c r="V82" s="234">
        <f>ROUND(E82*U82,2)</f>
        <v>4.5199999999999996</v>
      </c>
      <c r="W82" s="234"/>
      <c r="X82" s="234" t="s">
        <v>140</v>
      </c>
      <c r="Y82" s="234" t="s">
        <v>141</v>
      </c>
      <c r="Z82" s="214"/>
      <c r="AA82" s="214"/>
      <c r="AB82" s="214"/>
      <c r="AC82" s="214"/>
      <c r="AD82" s="214"/>
      <c r="AE82" s="214"/>
      <c r="AF82" s="214"/>
      <c r="AG82" s="214" t="s">
        <v>142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31"/>
      <c r="B83" s="232"/>
      <c r="C83" s="263" t="s">
        <v>147</v>
      </c>
      <c r="D83" s="236"/>
      <c r="E83" s="237"/>
      <c r="F83" s="234"/>
      <c r="G83" s="234"/>
      <c r="H83" s="234"/>
      <c r="I83" s="234"/>
      <c r="J83" s="234"/>
      <c r="K83" s="234"/>
      <c r="L83" s="234"/>
      <c r="M83" s="234"/>
      <c r="N83" s="233"/>
      <c r="O83" s="233"/>
      <c r="P83" s="233"/>
      <c r="Q83" s="233"/>
      <c r="R83" s="234"/>
      <c r="S83" s="234"/>
      <c r="T83" s="234"/>
      <c r="U83" s="234"/>
      <c r="V83" s="234"/>
      <c r="W83" s="234"/>
      <c r="X83" s="234"/>
      <c r="Y83" s="234"/>
      <c r="Z83" s="214"/>
      <c r="AA83" s="214"/>
      <c r="AB83" s="214"/>
      <c r="AC83" s="214"/>
      <c r="AD83" s="214"/>
      <c r="AE83" s="214"/>
      <c r="AF83" s="214"/>
      <c r="AG83" s="214" t="s">
        <v>144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">
      <c r="A84" s="231"/>
      <c r="B84" s="232"/>
      <c r="C84" s="263" t="s">
        <v>230</v>
      </c>
      <c r="D84" s="236"/>
      <c r="E84" s="237">
        <v>30.7225</v>
      </c>
      <c r="F84" s="234"/>
      <c r="G84" s="234"/>
      <c r="H84" s="234"/>
      <c r="I84" s="234"/>
      <c r="J84" s="234"/>
      <c r="K84" s="234"/>
      <c r="L84" s="234"/>
      <c r="M84" s="234"/>
      <c r="N84" s="233"/>
      <c r="O84" s="233"/>
      <c r="P84" s="233"/>
      <c r="Q84" s="233"/>
      <c r="R84" s="234"/>
      <c r="S84" s="234"/>
      <c r="T84" s="234"/>
      <c r="U84" s="234"/>
      <c r="V84" s="234"/>
      <c r="W84" s="234"/>
      <c r="X84" s="234"/>
      <c r="Y84" s="234"/>
      <c r="Z84" s="214"/>
      <c r="AA84" s="214"/>
      <c r="AB84" s="214"/>
      <c r="AC84" s="214"/>
      <c r="AD84" s="214"/>
      <c r="AE84" s="214"/>
      <c r="AF84" s="214"/>
      <c r="AG84" s="214" t="s">
        <v>144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49">
        <v>26</v>
      </c>
      <c r="B85" s="250" t="s">
        <v>231</v>
      </c>
      <c r="C85" s="262" t="s">
        <v>232</v>
      </c>
      <c r="D85" s="251" t="s">
        <v>183</v>
      </c>
      <c r="E85" s="252">
        <v>3.0722499999999999</v>
      </c>
      <c r="F85" s="253"/>
      <c r="G85" s="254">
        <f>ROUND(E85*F85,2)</f>
        <v>0</v>
      </c>
      <c r="H85" s="235"/>
      <c r="I85" s="234">
        <f>ROUND(E85*H85,2)</f>
        <v>0</v>
      </c>
      <c r="J85" s="235"/>
      <c r="K85" s="234">
        <f>ROUND(E85*J85,2)</f>
        <v>0</v>
      </c>
      <c r="L85" s="234">
        <v>21</v>
      </c>
      <c r="M85" s="234">
        <f>G85*(1+L85/100)</f>
        <v>0</v>
      </c>
      <c r="N85" s="233">
        <v>0</v>
      </c>
      <c r="O85" s="233">
        <f>ROUND(E85*N85,2)</f>
        <v>0</v>
      </c>
      <c r="P85" s="233">
        <v>2.2000000000000002</v>
      </c>
      <c r="Q85" s="233">
        <f>ROUND(E85*P85,2)</f>
        <v>6.76</v>
      </c>
      <c r="R85" s="234"/>
      <c r="S85" s="234" t="s">
        <v>139</v>
      </c>
      <c r="T85" s="234" t="s">
        <v>139</v>
      </c>
      <c r="U85" s="234">
        <v>7.1950000000000003</v>
      </c>
      <c r="V85" s="234">
        <f>ROUND(E85*U85,2)</f>
        <v>22.1</v>
      </c>
      <c r="W85" s="234"/>
      <c r="X85" s="234" t="s">
        <v>140</v>
      </c>
      <c r="Y85" s="234" t="s">
        <v>141</v>
      </c>
      <c r="Z85" s="214"/>
      <c r="AA85" s="214"/>
      <c r="AB85" s="214"/>
      <c r="AC85" s="214"/>
      <c r="AD85" s="214"/>
      <c r="AE85" s="214"/>
      <c r="AF85" s="214"/>
      <c r="AG85" s="214" t="s">
        <v>142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33.75" outlineLevel="2" x14ac:dyDescent="0.2">
      <c r="A86" s="231"/>
      <c r="B86" s="232"/>
      <c r="C86" s="263" t="s">
        <v>184</v>
      </c>
      <c r="D86" s="236"/>
      <c r="E86" s="237">
        <v>3.0722499999999999</v>
      </c>
      <c r="F86" s="234"/>
      <c r="G86" s="234"/>
      <c r="H86" s="234"/>
      <c r="I86" s="234"/>
      <c r="J86" s="234"/>
      <c r="K86" s="234"/>
      <c r="L86" s="234"/>
      <c r="M86" s="234"/>
      <c r="N86" s="233"/>
      <c r="O86" s="233"/>
      <c r="P86" s="233"/>
      <c r="Q86" s="233"/>
      <c r="R86" s="234"/>
      <c r="S86" s="234"/>
      <c r="T86" s="234"/>
      <c r="U86" s="234"/>
      <c r="V86" s="234"/>
      <c r="W86" s="234"/>
      <c r="X86" s="234"/>
      <c r="Y86" s="234"/>
      <c r="Z86" s="214"/>
      <c r="AA86" s="214"/>
      <c r="AB86" s="214"/>
      <c r="AC86" s="214"/>
      <c r="AD86" s="214"/>
      <c r="AE86" s="214"/>
      <c r="AF86" s="214"/>
      <c r="AG86" s="214" t="s">
        <v>144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x14ac:dyDescent="0.2">
      <c r="A87" s="242" t="s">
        <v>134</v>
      </c>
      <c r="B87" s="243" t="s">
        <v>89</v>
      </c>
      <c r="C87" s="261" t="s">
        <v>90</v>
      </c>
      <c r="D87" s="244"/>
      <c r="E87" s="245"/>
      <c r="F87" s="246"/>
      <c r="G87" s="247">
        <f>SUMIF(AG88:AG88,"&lt;&gt;NOR",G88:G88)</f>
        <v>0</v>
      </c>
      <c r="H87" s="241"/>
      <c r="I87" s="241">
        <f>SUM(I88:I88)</f>
        <v>0</v>
      </c>
      <c r="J87" s="241"/>
      <c r="K87" s="241">
        <f>SUM(K88:K88)</f>
        <v>0</v>
      </c>
      <c r="L87" s="241"/>
      <c r="M87" s="241">
        <f>SUM(M88:M88)</f>
        <v>0</v>
      </c>
      <c r="N87" s="240"/>
      <c r="O87" s="240">
        <f>SUM(O88:O88)</f>
        <v>0</v>
      </c>
      <c r="P87" s="240"/>
      <c r="Q87" s="240">
        <f>SUM(Q88:Q88)</f>
        <v>0</v>
      </c>
      <c r="R87" s="241"/>
      <c r="S87" s="241"/>
      <c r="T87" s="241"/>
      <c r="U87" s="241"/>
      <c r="V87" s="241">
        <f>SUM(V88:V88)</f>
        <v>22.34</v>
      </c>
      <c r="W87" s="241"/>
      <c r="X87" s="241"/>
      <c r="Y87" s="241"/>
      <c r="AG87" t="s">
        <v>135</v>
      </c>
    </row>
    <row r="88" spans="1:60" ht="22.5" outlineLevel="1" x14ac:dyDescent="0.2">
      <c r="A88" s="255">
        <v>27</v>
      </c>
      <c r="B88" s="256" t="s">
        <v>233</v>
      </c>
      <c r="C88" s="264" t="s">
        <v>234</v>
      </c>
      <c r="D88" s="257" t="s">
        <v>189</v>
      </c>
      <c r="E88" s="258">
        <v>10.636469999999999</v>
      </c>
      <c r="F88" s="259"/>
      <c r="G88" s="260">
        <f>ROUND(E88*F88,2)</f>
        <v>0</v>
      </c>
      <c r="H88" s="235"/>
      <c r="I88" s="234">
        <f>ROUND(E88*H88,2)</f>
        <v>0</v>
      </c>
      <c r="J88" s="235"/>
      <c r="K88" s="234">
        <f>ROUND(E88*J88,2)</f>
        <v>0</v>
      </c>
      <c r="L88" s="234">
        <v>21</v>
      </c>
      <c r="M88" s="234">
        <f>G88*(1+L88/100)</f>
        <v>0</v>
      </c>
      <c r="N88" s="233">
        <v>0</v>
      </c>
      <c r="O88" s="233">
        <f>ROUND(E88*N88,2)</f>
        <v>0</v>
      </c>
      <c r="P88" s="233">
        <v>0</v>
      </c>
      <c r="Q88" s="233">
        <f>ROUND(E88*P88,2)</f>
        <v>0</v>
      </c>
      <c r="R88" s="234"/>
      <c r="S88" s="234" t="s">
        <v>139</v>
      </c>
      <c r="T88" s="234" t="s">
        <v>139</v>
      </c>
      <c r="U88" s="234">
        <v>2.1</v>
      </c>
      <c r="V88" s="234">
        <f>ROUND(E88*U88,2)</f>
        <v>22.34</v>
      </c>
      <c r="W88" s="234"/>
      <c r="X88" s="234" t="s">
        <v>235</v>
      </c>
      <c r="Y88" s="234" t="s">
        <v>141</v>
      </c>
      <c r="Z88" s="214"/>
      <c r="AA88" s="214"/>
      <c r="AB88" s="214"/>
      <c r="AC88" s="214"/>
      <c r="AD88" s="214"/>
      <c r="AE88" s="214"/>
      <c r="AF88" s="214"/>
      <c r="AG88" s="214" t="s">
        <v>236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42" t="s">
        <v>134</v>
      </c>
      <c r="B89" s="243" t="s">
        <v>91</v>
      </c>
      <c r="C89" s="261" t="s">
        <v>92</v>
      </c>
      <c r="D89" s="244"/>
      <c r="E89" s="245"/>
      <c r="F89" s="246"/>
      <c r="G89" s="247">
        <f>SUMIF(AG90:AG105,"&lt;&gt;NOR",G90:G105)</f>
        <v>0</v>
      </c>
      <c r="H89" s="241"/>
      <c r="I89" s="241">
        <f>SUM(I90:I105)</f>
        <v>0</v>
      </c>
      <c r="J89" s="241"/>
      <c r="K89" s="241">
        <f>SUM(K90:K105)</f>
        <v>0</v>
      </c>
      <c r="L89" s="241"/>
      <c r="M89" s="241">
        <f>SUM(M90:M105)</f>
        <v>0</v>
      </c>
      <c r="N89" s="240"/>
      <c r="O89" s="240">
        <f>SUM(O90:O105)</f>
        <v>0.33</v>
      </c>
      <c r="P89" s="240"/>
      <c r="Q89" s="240">
        <f>SUM(Q90:Q105)</f>
        <v>0.15</v>
      </c>
      <c r="R89" s="241"/>
      <c r="S89" s="241"/>
      <c r="T89" s="241"/>
      <c r="U89" s="241"/>
      <c r="V89" s="241">
        <f>SUM(V90:V105)</f>
        <v>28.070000000000004</v>
      </c>
      <c r="W89" s="241"/>
      <c r="X89" s="241"/>
      <c r="Y89" s="241"/>
      <c r="AG89" t="s">
        <v>135</v>
      </c>
    </row>
    <row r="90" spans="1:60" ht="22.5" outlineLevel="1" x14ac:dyDescent="0.2">
      <c r="A90" s="249">
        <v>28</v>
      </c>
      <c r="B90" s="250" t="s">
        <v>237</v>
      </c>
      <c r="C90" s="262" t="s">
        <v>238</v>
      </c>
      <c r="D90" s="251" t="s">
        <v>138</v>
      </c>
      <c r="E90" s="252">
        <v>30.7225</v>
      </c>
      <c r="F90" s="253"/>
      <c r="G90" s="254">
        <f>ROUND(E90*F90,2)</f>
        <v>0</v>
      </c>
      <c r="H90" s="235"/>
      <c r="I90" s="234">
        <f>ROUND(E90*H90,2)</f>
        <v>0</v>
      </c>
      <c r="J90" s="235"/>
      <c r="K90" s="234">
        <f>ROUND(E90*J90,2)</f>
        <v>0</v>
      </c>
      <c r="L90" s="234">
        <v>21</v>
      </c>
      <c r="M90" s="234">
        <f>G90*(1+L90/100)</f>
        <v>0</v>
      </c>
      <c r="N90" s="233">
        <v>0</v>
      </c>
      <c r="O90" s="233">
        <f>ROUND(E90*N90,2)</f>
        <v>0</v>
      </c>
      <c r="P90" s="233">
        <v>4.8700000000000002E-3</v>
      </c>
      <c r="Q90" s="233">
        <f>ROUND(E90*P90,2)</f>
        <v>0.15</v>
      </c>
      <c r="R90" s="234"/>
      <c r="S90" s="234" t="s">
        <v>139</v>
      </c>
      <c r="T90" s="234" t="s">
        <v>139</v>
      </c>
      <c r="U90" s="234">
        <v>4.1000000000000002E-2</v>
      </c>
      <c r="V90" s="234">
        <f>ROUND(E90*U90,2)</f>
        <v>1.26</v>
      </c>
      <c r="W90" s="234"/>
      <c r="X90" s="234" t="s">
        <v>140</v>
      </c>
      <c r="Y90" s="234" t="s">
        <v>141</v>
      </c>
      <c r="Z90" s="214"/>
      <c r="AA90" s="214"/>
      <c r="AB90" s="214"/>
      <c r="AC90" s="214"/>
      <c r="AD90" s="214"/>
      <c r="AE90" s="214"/>
      <c r="AF90" s="214"/>
      <c r="AG90" s="214" t="s">
        <v>142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ht="22.5" outlineLevel="2" x14ac:dyDescent="0.2">
      <c r="A91" s="231"/>
      <c r="B91" s="232"/>
      <c r="C91" s="263" t="s">
        <v>207</v>
      </c>
      <c r="D91" s="236"/>
      <c r="E91" s="237">
        <v>30.7225</v>
      </c>
      <c r="F91" s="234"/>
      <c r="G91" s="234"/>
      <c r="H91" s="234"/>
      <c r="I91" s="234"/>
      <c r="J91" s="234"/>
      <c r="K91" s="234"/>
      <c r="L91" s="234"/>
      <c r="M91" s="234"/>
      <c r="N91" s="233"/>
      <c r="O91" s="233"/>
      <c r="P91" s="233"/>
      <c r="Q91" s="233"/>
      <c r="R91" s="234"/>
      <c r="S91" s="234"/>
      <c r="T91" s="234"/>
      <c r="U91" s="234"/>
      <c r="V91" s="234"/>
      <c r="W91" s="234"/>
      <c r="X91" s="234"/>
      <c r="Y91" s="234"/>
      <c r="Z91" s="214"/>
      <c r="AA91" s="214"/>
      <c r="AB91" s="214"/>
      <c r="AC91" s="214"/>
      <c r="AD91" s="214"/>
      <c r="AE91" s="214"/>
      <c r="AF91" s="214"/>
      <c r="AG91" s="214" t="s">
        <v>144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55">
        <v>29</v>
      </c>
      <c r="B92" s="256" t="s">
        <v>239</v>
      </c>
      <c r="C92" s="264" t="s">
        <v>240</v>
      </c>
      <c r="D92" s="257" t="s">
        <v>138</v>
      </c>
      <c r="E92" s="258">
        <v>30.7225</v>
      </c>
      <c r="F92" s="259"/>
      <c r="G92" s="260">
        <f>ROUND(E92*F92,2)</f>
        <v>0</v>
      </c>
      <c r="H92" s="235"/>
      <c r="I92" s="234">
        <f>ROUND(E92*H92,2)</f>
        <v>0</v>
      </c>
      <c r="J92" s="235"/>
      <c r="K92" s="234">
        <f>ROUND(E92*J92,2)</f>
        <v>0</v>
      </c>
      <c r="L92" s="234">
        <v>21</v>
      </c>
      <c r="M92" s="234">
        <f>G92*(1+L92/100)</f>
        <v>0</v>
      </c>
      <c r="N92" s="233">
        <v>0</v>
      </c>
      <c r="O92" s="233">
        <f>ROUND(E92*N92,2)</f>
        <v>0</v>
      </c>
      <c r="P92" s="233">
        <v>0</v>
      </c>
      <c r="Q92" s="233">
        <f>ROUND(E92*P92,2)</f>
        <v>0</v>
      </c>
      <c r="R92" s="234"/>
      <c r="S92" s="234" t="s">
        <v>139</v>
      </c>
      <c r="T92" s="234" t="s">
        <v>139</v>
      </c>
      <c r="U92" s="234">
        <v>2.75E-2</v>
      </c>
      <c r="V92" s="234">
        <f>ROUND(E92*U92,2)</f>
        <v>0.84</v>
      </c>
      <c r="W92" s="234"/>
      <c r="X92" s="234" t="s">
        <v>140</v>
      </c>
      <c r="Y92" s="234" t="s">
        <v>141</v>
      </c>
      <c r="Z92" s="214"/>
      <c r="AA92" s="214"/>
      <c r="AB92" s="214"/>
      <c r="AC92" s="214"/>
      <c r="AD92" s="214"/>
      <c r="AE92" s="214"/>
      <c r="AF92" s="214"/>
      <c r="AG92" s="214" t="s">
        <v>142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49">
        <v>30</v>
      </c>
      <c r="B93" s="250" t="s">
        <v>241</v>
      </c>
      <c r="C93" s="262" t="s">
        <v>242</v>
      </c>
      <c r="D93" s="251" t="s">
        <v>243</v>
      </c>
      <c r="E93" s="252">
        <v>10.75287</v>
      </c>
      <c r="F93" s="253"/>
      <c r="G93" s="254">
        <f>ROUND(E93*F93,2)</f>
        <v>0</v>
      </c>
      <c r="H93" s="235"/>
      <c r="I93" s="234">
        <f>ROUND(E93*H93,2)</f>
        <v>0</v>
      </c>
      <c r="J93" s="235"/>
      <c r="K93" s="234">
        <f>ROUND(E93*J93,2)</f>
        <v>0</v>
      </c>
      <c r="L93" s="234">
        <v>21</v>
      </c>
      <c r="M93" s="234">
        <f>G93*(1+L93/100)</f>
        <v>0</v>
      </c>
      <c r="N93" s="233">
        <v>1E-3</v>
      </c>
      <c r="O93" s="233">
        <f>ROUND(E93*N93,2)</f>
        <v>0.01</v>
      </c>
      <c r="P93" s="233">
        <v>0</v>
      </c>
      <c r="Q93" s="233">
        <f>ROUND(E93*P93,2)</f>
        <v>0</v>
      </c>
      <c r="R93" s="234" t="s">
        <v>244</v>
      </c>
      <c r="S93" s="234" t="s">
        <v>139</v>
      </c>
      <c r="T93" s="234" t="s">
        <v>139</v>
      </c>
      <c r="U93" s="234">
        <v>0</v>
      </c>
      <c r="V93" s="234">
        <f>ROUND(E93*U93,2)</f>
        <v>0</v>
      </c>
      <c r="W93" s="234"/>
      <c r="X93" s="234" t="s">
        <v>203</v>
      </c>
      <c r="Y93" s="234" t="s">
        <v>141</v>
      </c>
      <c r="Z93" s="214"/>
      <c r="AA93" s="214"/>
      <c r="AB93" s="214"/>
      <c r="AC93" s="214"/>
      <c r="AD93" s="214"/>
      <c r="AE93" s="214"/>
      <c r="AF93" s="214"/>
      <c r="AG93" s="214" t="s">
        <v>204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2" x14ac:dyDescent="0.2">
      <c r="A94" s="231"/>
      <c r="B94" s="232"/>
      <c r="C94" s="263" t="s">
        <v>245</v>
      </c>
      <c r="D94" s="236"/>
      <c r="E94" s="237">
        <v>10.752879999999999</v>
      </c>
      <c r="F94" s="234"/>
      <c r="G94" s="234"/>
      <c r="H94" s="234"/>
      <c r="I94" s="234"/>
      <c r="J94" s="234"/>
      <c r="K94" s="234"/>
      <c r="L94" s="234"/>
      <c r="M94" s="234"/>
      <c r="N94" s="233"/>
      <c r="O94" s="233"/>
      <c r="P94" s="233"/>
      <c r="Q94" s="233"/>
      <c r="R94" s="234"/>
      <c r="S94" s="234"/>
      <c r="T94" s="234"/>
      <c r="U94" s="234"/>
      <c r="V94" s="234"/>
      <c r="W94" s="234"/>
      <c r="X94" s="234"/>
      <c r="Y94" s="234"/>
      <c r="Z94" s="214"/>
      <c r="AA94" s="214"/>
      <c r="AB94" s="214"/>
      <c r="AC94" s="214"/>
      <c r="AD94" s="214"/>
      <c r="AE94" s="214"/>
      <c r="AF94" s="214"/>
      <c r="AG94" s="214" t="s">
        <v>144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55">
        <v>31</v>
      </c>
      <c r="B95" s="256" t="s">
        <v>246</v>
      </c>
      <c r="C95" s="264" t="s">
        <v>247</v>
      </c>
      <c r="D95" s="257" t="s">
        <v>138</v>
      </c>
      <c r="E95" s="258">
        <v>30.7225</v>
      </c>
      <c r="F95" s="259"/>
      <c r="G95" s="260">
        <f>ROUND(E95*F95,2)</f>
        <v>0</v>
      </c>
      <c r="H95" s="235"/>
      <c r="I95" s="234">
        <f>ROUND(E95*H95,2)</f>
        <v>0</v>
      </c>
      <c r="J95" s="235"/>
      <c r="K95" s="234">
        <f>ROUND(E95*J95,2)</f>
        <v>0</v>
      </c>
      <c r="L95" s="234">
        <v>21</v>
      </c>
      <c r="M95" s="234">
        <f>G95*(1+L95/100)</f>
        <v>0</v>
      </c>
      <c r="N95" s="233">
        <v>4.0999999999999999E-4</v>
      </c>
      <c r="O95" s="233">
        <f>ROUND(E95*N95,2)</f>
        <v>0.01</v>
      </c>
      <c r="P95" s="233">
        <v>0</v>
      </c>
      <c r="Q95" s="233">
        <f>ROUND(E95*P95,2)</f>
        <v>0</v>
      </c>
      <c r="R95" s="234"/>
      <c r="S95" s="234" t="s">
        <v>139</v>
      </c>
      <c r="T95" s="234" t="s">
        <v>139</v>
      </c>
      <c r="U95" s="234">
        <v>0.22991</v>
      </c>
      <c r="V95" s="234">
        <f>ROUND(E95*U95,2)</f>
        <v>7.06</v>
      </c>
      <c r="W95" s="234"/>
      <c r="X95" s="234" t="s">
        <v>140</v>
      </c>
      <c r="Y95" s="234" t="s">
        <v>141</v>
      </c>
      <c r="Z95" s="214"/>
      <c r="AA95" s="214"/>
      <c r="AB95" s="214"/>
      <c r="AC95" s="214"/>
      <c r="AD95" s="214"/>
      <c r="AE95" s="214"/>
      <c r="AF95" s="214"/>
      <c r="AG95" s="214" t="s">
        <v>142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ht="22.5" outlineLevel="1" x14ac:dyDescent="0.2">
      <c r="A96" s="249">
        <v>32</v>
      </c>
      <c r="B96" s="250" t="s">
        <v>248</v>
      </c>
      <c r="C96" s="262" t="s">
        <v>249</v>
      </c>
      <c r="D96" s="251" t="s">
        <v>138</v>
      </c>
      <c r="E96" s="252">
        <v>36.866999999999997</v>
      </c>
      <c r="F96" s="253"/>
      <c r="G96" s="254">
        <f>ROUND(E96*F96,2)</f>
        <v>0</v>
      </c>
      <c r="H96" s="235"/>
      <c r="I96" s="234">
        <f>ROUND(E96*H96,2)</f>
        <v>0</v>
      </c>
      <c r="J96" s="235"/>
      <c r="K96" s="234">
        <f>ROUND(E96*J96,2)</f>
        <v>0</v>
      </c>
      <c r="L96" s="234">
        <v>21</v>
      </c>
      <c r="M96" s="234">
        <f>G96*(1+L96/100)</f>
        <v>0</v>
      </c>
      <c r="N96" s="233">
        <v>4.4999999999999997E-3</v>
      </c>
      <c r="O96" s="233">
        <f>ROUND(E96*N96,2)</f>
        <v>0.17</v>
      </c>
      <c r="P96" s="233">
        <v>0</v>
      </c>
      <c r="Q96" s="233">
        <f>ROUND(E96*P96,2)</f>
        <v>0</v>
      </c>
      <c r="R96" s="234" t="s">
        <v>244</v>
      </c>
      <c r="S96" s="234" t="s">
        <v>139</v>
      </c>
      <c r="T96" s="234" t="s">
        <v>139</v>
      </c>
      <c r="U96" s="234">
        <v>0</v>
      </c>
      <c r="V96" s="234">
        <f>ROUND(E96*U96,2)</f>
        <v>0</v>
      </c>
      <c r="W96" s="234"/>
      <c r="X96" s="234" t="s">
        <v>203</v>
      </c>
      <c r="Y96" s="234" t="s">
        <v>141</v>
      </c>
      <c r="Z96" s="214"/>
      <c r="AA96" s="214"/>
      <c r="AB96" s="214"/>
      <c r="AC96" s="214"/>
      <c r="AD96" s="214"/>
      <c r="AE96" s="214"/>
      <c r="AF96" s="214"/>
      <c r="AG96" s="214" t="s">
        <v>204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31"/>
      <c r="B97" s="232"/>
      <c r="C97" s="263" t="s">
        <v>250</v>
      </c>
      <c r="D97" s="236"/>
      <c r="E97" s="237">
        <v>36.866999999999997</v>
      </c>
      <c r="F97" s="234"/>
      <c r="G97" s="234"/>
      <c r="H97" s="234"/>
      <c r="I97" s="234"/>
      <c r="J97" s="234"/>
      <c r="K97" s="234"/>
      <c r="L97" s="234"/>
      <c r="M97" s="234"/>
      <c r="N97" s="233"/>
      <c r="O97" s="233"/>
      <c r="P97" s="233"/>
      <c r="Q97" s="233"/>
      <c r="R97" s="234"/>
      <c r="S97" s="234"/>
      <c r="T97" s="234"/>
      <c r="U97" s="234"/>
      <c r="V97" s="234"/>
      <c r="W97" s="234"/>
      <c r="X97" s="234"/>
      <c r="Y97" s="234"/>
      <c r="Z97" s="214"/>
      <c r="AA97" s="214"/>
      <c r="AB97" s="214"/>
      <c r="AC97" s="214"/>
      <c r="AD97" s="214"/>
      <c r="AE97" s="214"/>
      <c r="AF97" s="214"/>
      <c r="AG97" s="214" t="s">
        <v>144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49">
        <v>33</v>
      </c>
      <c r="B98" s="250" t="s">
        <v>251</v>
      </c>
      <c r="C98" s="262" t="s">
        <v>252</v>
      </c>
      <c r="D98" s="251" t="s">
        <v>138</v>
      </c>
      <c r="E98" s="252">
        <v>33.357500000000002</v>
      </c>
      <c r="F98" s="253"/>
      <c r="G98" s="254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3">
        <v>2.1000000000000001E-4</v>
      </c>
      <c r="O98" s="233">
        <f>ROUND(E98*N98,2)</f>
        <v>0.01</v>
      </c>
      <c r="P98" s="233">
        <v>0</v>
      </c>
      <c r="Q98" s="233">
        <f>ROUND(E98*P98,2)</f>
        <v>0</v>
      </c>
      <c r="R98" s="234"/>
      <c r="S98" s="234" t="s">
        <v>139</v>
      </c>
      <c r="T98" s="234" t="s">
        <v>139</v>
      </c>
      <c r="U98" s="234">
        <v>9.5000000000000001E-2</v>
      </c>
      <c r="V98" s="234">
        <f>ROUND(E98*U98,2)</f>
        <v>3.17</v>
      </c>
      <c r="W98" s="234"/>
      <c r="X98" s="234" t="s">
        <v>140</v>
      </c>
      <c r="Y98" s="234" t="s">
        <v>141</v>
      </c>
      <c r="Z98" s="214"/>
      <c r="AA98" s="214"/>
      <c r="AB98" s="214"/>
      <c r="AC98" s="214"/>
      <c r="AD98" s="214"/>
      <c r="AE98" s="214"/>
      <c r="AF98" s="214"/>
      <c r="AG98" s="214" t="s">
        <v>142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31"/>
      <c r="B99" s="232"/>
      <c r="C99" s="263" t="s">
        <v>147</v>
      </c>
      <c r="D99" s="236"/>
      <c r="E99" s="237"/>
      <c r="F99" s="234"/>
      <c r="G99" s="234"/>
      <c r="H99" s="234"/>
      <c r="I99" s="234"/>
      <c r="J99" s="234"/>
      <c r="K99" s="234"/>
      <c r="L99" s="234"/>
      <c r="M99" s="234"/>
      <c r="N99" s="233"/>
      <c r="O99" s="233"/>
      <c r="P99" s="233"/>
      <c r="Q99" s="233"/>
      <c r="R99" s="234"/>
      <c r="S99" s="234"/>
      <c r="T99" s="234"/>
      <c r="U99" s="234"/>
      <c r="V99" s="234"/>
      <c r="W99" s="234"/>
      <c r="X99" s="234"/>
      <c r="Y99" s="234"/>
      <c r="Z99" s="214"/>
      <c r="AA99" s="214"/>
      <c r="AB99" s="214"/>
      <c r="AC99" s="214"/>
      <c r="AD99" s="214"/>
      <c r="AE99" s="214"/>
      <c r="AF99" s="214"/>
      <c r="AG99" s="214" t="s">
        <v>144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33.75" outlineLevel="3" x14ac:dyDescent="0.2">
      <c r="A100" s="231"/>
      <c r="B100" s="232"/>
      <c r="C100" s="263" t="s">
        <v>253</v>
      </c>
      <c r="D100" s="236"/>
      <c r="E100" s="237">
        <v>30.102499999999999</v>
      </c>
      <c r="F100" s="234"/>
      <c r="G100" s="234"/>
      <c r="H100" s="234"/>
      <c r="I100" s="234"/>
      <c r="J100" s="234"/>
      <c r="K100" s="234"/>
      <c r="L100" s="234"/>
      <c r="M100" s="234"/>
      <c r="N100" s="233"/>
      <c r="O100" s="233"/>
      <c r="P100" s="233"/>
      <c r="Q100" s="233"/>
      <c r="R100" s="234"/>
      <c r="S100" s="234"/>
      <c r="T100" s="234"/>
      <c r="U100" s="234"/>
      <c r="V100" s="234"/>
      <c r="W100" s="234"/>
      <c r="X100" s="234"/>
      <c r="Y100" s="234"/>
      <c r="Z100" s="214"/>
      <c r="AA100" s="214"/>
      <c r="AB100" s="214"/>
      <c r="AC100" s="214"/>
      <c r="AD100" s="214"/>
      <c r="AE100" s="214"/>
      <c r="AF100" s="214"/>
      <c r="AG100" s="214" t="s">
        <v>144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3" x14ac:dyDescent="0.2">
      <c r="A101" s="231"/>
      <c r="B101" s="232"/>
      <c r="C101" s="263" t="s">
        <v>254</v>
      </c>
      <c r="D101" s="236"/>
      <c r="E101" s="237">
        <v>3.2549999999999999</v>
      </c>
      <c r="F101" s="234"/>
      <c r="G101" s="234"/>
      <c r="H101" s="234"/>
      <c r="I101" s="234"/>
      <c r="J101" s="234"/>
      <c r="K101" s="234"/>
      <c r="L101" s="234"/>
      <c r="M101" s="234"/>
      <c r="N101" s="233"/>
      <c r="O101" s="233"/>
      <c r="P101" s="233"/>
      <c r="Q101" s="233"/>
      <c r="R101" s="234"/>
      <c r="S101" s="234"/>
      <c r="T101" s="234"/>
      <c r="U101" s="234"/>
      <c r="V101" s="234"/>
      <c r="W101" s="234"/>
      <c r="X101" s="234"/>
      <c r="Y101" s="234"/>
      <c r="Z101" s="214"/>
      <c r="AA101" s="214"/>
      <c r="AB101" s="214"/>
      <c r="AC101" s="214"/>
      <c r="AD101" s="214"/>
      <c r="AE101" s="214"/>
      <c r="AF101" s="214"/>
      <c r="AG101" s="214" t="s">
        <v>144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55">
        <v>34</v>
      </c>
      <c r="B102" s="256" t="s">
        <v>255</v>
      </c>
      <c r="C102" s="264" t="s">
        <v>256</v>
      </c>
      <c r="D102" s="257" t="s">
        <v>138</v>
      </c>
      <c r="E102" s="258">
        <v>33.357500000000002</v>
      </c>
      <c r="F102" s="259"/>
      <c r="G102" s="260">
        <f>ROUND(E102*F102,2)</f>
        <v>0</v>
      </c>
      <c r="H102" s="235"/>
      <c r="I102" s="234">
        <f>ROUND(E102*H102,2)</f>
        <v>0</v>
      </c>
      <c r="J102" s="235"/>
      <c r="K102" s="234">
        <f>ROUND(E102*J102,2)</f>
        <v>0</v>
      </c>
      <c r="L102" s="234">
        <v>21</v>
      </c>
      <c r="M102" s="234">
        <f>G102*(1+L102/100)</f>
        <v>0</v>
      </c>
      <c r="N102" s="233">
        <v>3.6800000000000001E-3</v>
      </c>
      <c r="O102" s="233">
        <f>ROUND(E102*N102,2)</f>
        <v>0.12</v>
      </c>
      <c r="P102" s="233">
        <v>0</v>
      </c>
      <c r="Q102" s="233">
        <f>ROUND(E102*P102,2)</f>
        <v>0</v>
      </c>
      <c r="R102" s="234"/>
      <c r="S102" s="234" t="s">
        <v>139</v>
      </c>
      <c r="T102" s="234" t="s">
        <v>139</v>
      </c>
      <c r="U102" s="234">
        <v>0.38500000000000001</v>
      </c>
      <c r="V102" s="234">
        <f>ROUND(E102*U102,2)</f>
        <v>12.84</v>
      </c>
      <c r="W102" s="234"/>
      <c r="X102" s="234" t="s">
        <v>140</v>
      </c>
      <c r="Y102" s="234" t="s">
        <v>141</v>
      </c>
      <c r="Z102" s="214"/>
      <c r="AA102" s="214"/>
      <c r="AB102" s="214"/>
      <c r="AC102" s="214"/>
      <c r="AD102" s="214"/>
      <c r="AE102" s="214"/>
      <c r="AF102" s="214"/>
      <c r="AG102" s="214" t="s">
        <v>142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49">
        <v>35</v>
      </c>
      <c r="B103" s="250" t="s">
        <v>257</v>
      </c>
      <c r="C103" s="262" t="s">
        <v>258</v>
      </c>
      <c r="D103" s="251" t="s">
        <v>170</v>
      </c>
      <c r="E103" s="252">
        <v>21.7</v>
      </c>
      <c r="F103" s="253"/>
      <c r="G103" s="254">
        <f>ROUND(E103*F103,2)</f>
        <v>0</v>
      </c>
      <c r="H103" s="235"/>
      <c r="I103" s="234">
        <f>ROUND(E103*H103,2)</f>
        <v>0</v>
      </c>
      <c r="J103" s="235"/>
      <c r="K103" s="234">
        <f>ROUND(E103*J103,2)</f>
        <v>0</v>
      </c>
      <c r="L103" s="234">
        <v>21</v>
      </c>
      <c r="M103" s="234">
        <f>G103*(1+L103/100)</f>
        <v>0</v>
      </c>
      <c r="N103" s="233">
        <v>3.2000000000000003E-4</v>
      </c>
      <c r="O103" s="233">
        <f>ROUND(E103*N103,2)</f>
        <v>0.01</v>
      </c>
      <c r="P103" s="233">
        <v>0</v>
      </c>
      <c r="Q103" s="233">
        <f>ROUND(E103*P103,2)</f>
        <v>0</v>
      </c>
      <c r="R103" s="234"/>
      <c r="S103" s="234" t="s">
        <v>139</v>
      </c>
      <c r="T103" s="234" t="s">
        <v>139</v>
      </c>
      <c r="U103" s="234">
        <v>0.11</v>
      </c>
      <c r="V103" s="234">
        <f>ROUND(E103*U103,2)</f>
        <v>2.39</v>
      </c>
      <c r="W103" s="234"/>
      <c r="X103" s="234" t="s">
        <v>140</v>
      </c>
      <c r="Y103" s="234" t="s">
        <v>141</v>
      </c>
      <c r="Z103" s="214"/>
      <c r="AA103" s="214"/>
      <c r="AB103" s="214"/>
      <c r="AC103" s="214"/>
      <c r="AD103" s="214"/>
      <c r="AE103" s="214"/>
      <c r="AF103" s="214"/>
      <c r="AG103" s="214" t="s">
        <v>142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ht="22.5" outlineLevel="2" x14ac:dyDescent="0.2">
      <c r="A104" s="231"/>
      <c r="B104" s="232"/>
      <c r="C104" s="263" t="s">
        <v>259</v>
      </c>
      <c r="D104" s="236"/>
      <c r="E104" s="237">
        <v>21.7</v>
      </c>
      <c r="F104" s="234"/>
      <c r="G104" s="234"/>
      <c r="H104" s="234"/>
      <c r="I104" s="234"/>
      <c r="J104" s="234"/>
      <c r="K104" s="234"/>
      <c r="L104" s="234"/>
      <c r="M104" s="234"/>
      <c r="N104" s="233"/>
      <c r="O104" s="233"/>
      <c r="P104" s="233"/>
      <c r="Q104" s="233"/>
      <c r="R104" s="234"/>
      <c r="S104" s="234"/>
      <c r="T104" s="234"/>
      <c r="U104" s="234"/>
      <c r="V104" s="234"/>
      <c r="W104" s="234"/>
      <c r="X104" s="234"/>
      <c r="Y104" s="234"/>
      <c r="Z104" s="214"/>
      <c r="AA104" s="214"/>
      <c r="AB104" s="214"/>
      <c r="AC104" s="214"/>
      <c r="AD104" s="214"/>
      <c r="AE104" s="214"/>
      <c r="AF104" s="214"/>
      <c r="AG104" s="214" t="s">
        <v>144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55">
        <v>36</v>
      </c>
      <c r="B105" s="256" t="s">
        <v>260</v>
      </c>
      <c r="C105" s="264" t="s">
        <v>261</v>
      </c>
      <c r="D105" s="257" t="s">
        <v>189</v>
      </c>
      <c r="E105" s="258">
        <v>0.32596000000000003</v>
      </c>
      <c r="F105" s="259"/>
      <c r="G105" s="260">
        <f>ROUND(E105*F105,2)</f>
        <v>0</v>
      </c>
      <c r="H105" s="235"/>
      <c r="I105" s="234">
        <f>ROUND(E105*H105,2)</f>
        <v>0</v>
      </c>
      <c r="J105" s="235"/>
      <c r="K105" s="234">
        <f>ROUND(E105*J105,2)</f>
        <v>0</v>
      </c>
      <c r="L105" s="234">
        <v>21</v>
      </c>
      <c r="M105" s="234">
        <f>G105*(1+L105/100)</f>
        <v>0</v>
      </c>
      <c r="N105" s="233">
        <v>0</v>
      </c>
      <c r="O105" s="233">
        <f>ROUND(E105*N105,2)</f>
        <v>0</v>
      </c>
      <c r="P105" s="233">
        <v>0</v>
      </c>
      <c r="Q105" s="233">
        <f>ROUND(E105*P105,2)</f>
        <v>0</v>
      </c>
      <c r="R105" s="234"/>
      <c r="S105" s="234" t="s">
        <v>139</v>
      </c>
      <c r="T105" s="234" t="s">
        <v>139</v>
      </c>
      <c r="U105" s="234">
        <v>1.5669999999999999</v>
      </c>
      <c r="V105" s="234">
        <f>ROUND(E105*U105,2)</f>
        <v>0.51</v>
      </c>
      <c r="W105" s="234"/>
      <c r="X105" s="234" t="s">
        <v>235</v>
      </c>
      <c r="Y105" s="234" t="s">
        <v>141</v>
      </c>
      <c r="Z105" s="214"/>
      <c r="AA105" s="214"/>
      <c r="AB105" s="214"/>
      <c r="AC105" s="214"/>
      <c r="AD105" s="214"/>
      <c r="AE105" s="214"/>
      <c r="AF105" s="214"/>
      <c r="AG105" s="214" t="s">
        <v>236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x14ac:dyDescent="0.2">
      <c r="A106" s="242" t="s">
        <v>134</v>
      </c>
      <c r="B106" s="243" t="s">
        <v>93</v>
      </c>
      <c r="C106" s="261" t="s">
        <v>94</v>
      </c>
      <c r="D106" s="244"/>
      <c r="E106" s="245"/>
      <c r="F106" s="246"/>
      <c r="G106" s="247">
        <f>SUMIF(AG107:AG118,"&lt;&gt;NOR",G107:G118)</f>
        <v>0</v>
      </c>
      <c r="H106" s="241"/>
      <c r="I106" s="241">
        <f>SUM(I107:I118)</f>
        <v>0</v>
      </c>
      <c r="J106" s="241"/>
      <c r="K106" s="241">
        <f>SUM(K107:K118)</f>
        <v>0</v>
      </c>
      <c r="L106" s="241"/>
      <c r="M106" s="241">
        <f>SUM(M107:M118)</f>
        <v>0</v>
      </c>
      <c r="N106" s="240"/>
      <c r="O106" s="240">
        <f>SUM(O107:O118)</f>
        <v>0.1</v>
      </c>
      <c r="P106" s="240"/>
      <c r="Q106" s="240">
        <f>SUM(Q107:Q118)</f>
        <v>0</v>
      </c>
      <c r="R106" s="241"/>
      <c r="S106" s="241"/>
      <c r="T106" s="241"/>
      <c r="U106" s="241"/>
      <c r="V106" s="241">
        <f>SUM(V107:V118)</f>
        <v>0.47</v>
      </c>
      <c r="W106" s="241"/>
      <c r="X106" s="241"/>
      <c r="Y106" s="241"/>
      <c r="AG106" t="s">
        <v>135</v>
      </c>
    </row>
    <row r="107" spans="1:60" outlineLevel="1" x14ac:dyDescent="0.2">
      <c r="A107" s="249">
        <v>37</v>
      </c>
      <c r="B107" s="250" t="s">
        <v>262</v>
      </c>
      <c r="C107" s="262" t="s">
        <v>263</v>
      </c>
      <c r="D107" s="251" t="s">
        <v>193</v>
      </c>
      <c r="E107" s="252">
        <v>2</v>
      </c>
      <c r="F107" s="253"/>
      <c r="G107" s="254">
        <f>ROUND(E107*F107,2)</f>
        <v>0</v>
      </c>
      <c r="H107" s="235"/>
      <c r="I107" s="234">
        <f>ROUND(E107*H107,2)</f>
        <v>0</v>
      </c>
      <c r="J107" s="235"/>
      <c r="K107" s="234">
        <f>ROUND(E107*J107,2)</f>
        <v>0</v>
      </c>
      <c r="L107" s="234">
        <v>21</v>
      </c>
      <c r="M107" s="234">
        <f>G107*(1+L107/100)</f>
        <v>0</v>
      </c>
      <c r="N107" s="233">
        <v>0</v>
      </c>
      <c r="O107" s="233">
        <f>ROUND(E107*N107,2)</f>
        <v>0</v>
      </c>
      <c r="P107" s="233">
        <v>1.8E-3</v>
      </c>
      <c r="Q107" s="233">
        <f>ROUND(E107*P107,2)</f>
        <v>0</v>
      </c>
      <c r="R107" s="234"/>
      <c r="S107" s="234" t="s">
        <v>139</v>
      </c>
      <c r="T107" s="234" t="s">
        <v>139</v>
      </c>
      <c r="U107" s="234">
        <v>0.11</v>
      </c>
      <c r="V107" s="234">
        <f>ROUND(E107*U107,2)</f>
        <v>0.22</v>
      </c>
      <c r="W107" s="234"/>
      <c r="X107" s="234" t="s">
        <v>140</v>
      </c>
      <c r="Y107" s="234" t="s">
        <v>141</v>
      </c>
      <c r="Z107" s="214"/>
      <c r="AA107" s="214"/>
      <c r="AB107" s="214"/>
      <c r="AC107" s="214"/>
      <c r="AD107" s="214"/>
      <c r="AE107" s="214"/>
      <c r="AF107" s="214"/>
      <c r="AG107" s="214" t="s">
        <v>142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2" x14ac:dyDescent="0.2">
      <c r="A108" s="231"/>
      <c r="B108" s="232"/>
      <c r="C108" s="263" t="s">
        <v>212</v>
      </c>
      <c r="D108" s="236"/>
      <c r="E108" s="237">
        <v>1</v>
      </c>
      <c r="F108" s="234"/>
      <c r="G108" s="234"/>
      <c r="H108" s="234"/>
      <c r="I108" s="234"/>
      <c r="J108" s="234"/>
      <c r="K108" s="234"/>
      <c r="L108" s="234"/>
      <c r="M108" s="234"/>
      <c r="N108" s="233"/>
      <c r="O108" s="233"/>
      <c r="P108" s="233"/>
      <c r="Q108" s="233"/>
      <c r="R108" s="234"/>
      <c r="S108" s="234"/>
      <c r="T108" s="234"/>
      <c r="U108" s="234"/>
      <c r="V108" s="234"/>
      <c r="W108" s="234"/>
      <c r="X108" s="234"/>
      <c r="Y108" s="234"/>
      <c r="Z108" s="214"/>
      <c r="AA108" s="214"/>
      <c r="AB108" s="214"/>
      <c r="AC108" s="214"/>
      <c r="AD108" s="214"/>
      <c r="AE108" s="214"/>
      <c r="AF108" s="214"/>
      <c r="AG108" s="214" t="s">
        <v>144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31"/>
      <c r="B109" s="232"/>
      <c r="C109" s="263" t="s">
        <v>214</v>
      </c>
      <c r="D109" s="236"/>
      <c r="E109" s="237">
        <v>1</v>
      </c>
      <c r="F109" s="234"/>
      <c r="G109" s="234"/>
      <c r="H109" s="234"/>
      <c r="I109" s="234"/>
      <c r="J109" s="234"/>
      <c r="K109" s="234"/>
      <c r="L109" s="234"/>
      <c r="M109" s="234"/>
      <c r="N109" s="233"/>
      <c r="O109" s="233"/>
      <c r="P109" s="233"/>
      <c r="Q109" s="233"/>
      <c r="R109" s="234"/>
      <c r="S109" s="234"/>
      <c r="T109" s="234"/>
      <c r="U109" s="234"/>
      <c r="V109" s="234"/>
      <c r="W109" s="234"/>
      <c r="X109" s="234"/>
      <c r="Y109" s="234"/>
      <c r="Z109" s="214"/>
      <c r="AA109" s="214"/>
      <c r="AB109" s="214"/>
      <c r="AC109" s="214"/>
      <c r="AD109" s="214"/>
      <c r="AE109" s="214"/>
      <c r="AF109" s="214"/>
      <c r="AG109" s="214" t="s">
        <v>144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49">
        <v>38</v>
      </c>
      <c r="B110" s="250" t="s">
        <v>264</v>
      </c>
      <c r="C110" s="262" t="s">
        <v>265</v>
      </c>
      <c r="D110" s="251" t="s">
        <v>193</v>
      </c>
      <c r="E110" s="252">
        <v>1</v>
      </c>
      <c r="F110" s="253"/>
      <c r="G110" s="254">
        <f>ROUND(E110*F110,2)</f>
        <v>0</v>
      </c>
      <c r="H110" s="235"/>
      <c r="I110" s="234">
        <f>ROUND(E110*H110,2)</f>
        <v>0</v>
      </c>
      <c r="J110" s="235"/>
      <c r="K110" s="234">
        <f>ROUND(E110*J110,2)</f>
        <v>0</v>
      </c>
      <c r="L110" s="234">
        <v>21</v>
      </c>
      <c r="M110" s="234">
        <f>G110*(1+L110/100)</f>
        <v>0</v>
      </c>
      <c r="N110" s="233">
        <v>3.3000000000000002E-2</v>
      </c>
      <c r="O110" s="233">
        <f>ROUND(E110*N110,2)</f>
        <v>0.03</v>
      </c>
      <c r="P110" s="233">
        <v>0</v>
      </c>
      <c r="Q110" s="233">
        <f>ROUND(E110*P110,2)</f>
        <v>0</v>
      </c>
      <c r="R110" s="234"/>
      <c r="S110" s="234" t="s">
        <v>194</v>
      </c>
      <c r="T110" s="234" t="s">
        <v>195</v>
      </c>
      <c r="U110" s="234">
        <v>0</v>
      </c>
      <c r="V110" s="234">
        <f>ROUND(E110*U110,2)</f>
        <v>0</v>
      </c>
      <c r="W110" s="234"/>
      <c r="X110" s="234" t="s">
        <v>140</v>
      </c>
      <c r="Y110" s="234" t="s">
        <v>141</v>
      </c>
      <c r="Z110" s="214"/>
      <c r="AA110" s="214"/>
      <c r="AB110" s="214"/>
      <c r="AC110" s="214"/>
      <c r="AD110" s="214"/>
      <c r="AE110" s="214"/>
      <c r="AF110" s="214"/>
      <c r="AG110" s="214" t="s">
        <v>142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31"/>
      <c r="B111" s="232"/>
      <c r="C111" s="263" t="s">
        <v>213</v>
      </c>
      <c r="D111" s="236"/>
      <c r="E111" s="237">
        <v>1</v>
      </c>
      <c r="F111" s="234"/>
      <c r="G111" s="234"/>
      <c r="H111" s="234"/>
      <c r="I111" s="234"/>
      <c r="J111" s="234"/>
      <c r="K111" s="234"/>
      <c r="L111" s="234"/>
      <c r="M111" s="234"/>
      <c r="N111" s="233"/>
      <c r="O111" s="233"/>
      <c r="P111" s="233"/>
      <c r="Q111" s="233"/>
      <c r="R111" s="234"/>
      <c r="S111" s="234"/>
      <c r="T111" s="234"/>
      <c r="U111" s="234"/>
      <c r="V111" s="234"/>
      <c r="W111" s="234"/>
      <c r="X111" s="234"/>
      <c r="Y111" s="234"/>
      <c r="Z111" s="214"/>
      <c r="AA111" s="214"/>
      <c r="AB111" s="214"/>
      <c r="AC111" s="214"/>
      <c r="AD111" s="214"/>
      <c r="AE111" s="214"/>
      <c r="AF111" s="214"/>
      <c r="AG111" s="214" t="s">
        <v>144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49">
        <v>39</v>
      </c>
      <c r="B112" s="250" t="s">
        <v>266</v>
      </c>
      <c r="C112" s="262" t="s">
        <v>267</v>
      </c>
      <c r="D112" s="251" t="s">
        <v>193</v>
      </c>
      <c r="E112" s="252">
        <v>2</v>
      </c>
      <c r="F112" s="253"/>
      <c r="G112" s="254">
        <f>ROUND(E112*F112,2)</f>
        <v>0</v>
      </c>
      <c r="H112" s="235"/>
      <c r="I112" s="234">
        <f>ROUND(E112*H112,2)</f>
        <v>0</v>
      </c>
      <c r="J112" s="235"/>
      <c r="K112" s="234">
        <f>ROUND(E112*J112,2)</f>
        <v>0</v>
      </c>
      <c r="L112" s="234">
        <v>21</v>
      </c>
      <c r="M112" s="234">
        <f>G112*(1+L112/100)</f>
        <v>0</v>
      </c>
      <c r="N112" s="233">
        <v>3.6999999999999998E-2</v>
      </c>
      <c r="O112" s="233">
        <f>ROUND(E112*N112,2)</f>
        <v>7.0000000000000007E-2</v>
      </c>
      <c r="P112" s="233">
        <v>0</v>
      </c>
      <c r="Q112" s="233">
        <f>ROUND(E112*P112,2)</f>
        <v>0</v>
      </c>
      <c r="R112" s="234"/>
      <c r="S112" s="234" t="s">
        <v>194</v>
      </c>
      <c r="T112" s="234" t="s">
        <v>195</v>
      </c>
      <c r="U112" s="234">
        <v>0</v>
      </c>
      <c r="V112" s="234">
        <f>ROUND(E112*U112,2)</f>
        <v>0</v>
      </c>
      <c r="W112" s="234"/>
      <c r="X112" s="234" t="s">
        <v>140</v>
      </c>
      <c r="Y112" s="234" t="s">
        <v>141</v>
      </c>
      <c r="Z112" s="214"/>
      <c r="AA112" s="214"/>
      <c r="AB112" s="214"/>
      <c r="AC112" s="214"/>
      <c r="AD112" s="214"/>
      <c r="AE112" s="214"/>
      <c r="AF112" s="214"/>
      <c r="AG112" s="214" t="s">
        <v>142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31"/>
      <c r="B113" s="232"/>
      <c r="C113" s="263" t="s">
        <v>268</v>
      </c>
      <c r="D113" s="236"/>
      <c r="E113" s="237">
        <v>1</v>
      </c>
      <c r="F113" s="234"/>
      <c r="G113" s="234"/>
      <c r="H113" s="234"/>
      <c r="I113" s="234"/>
      <c r="J113" s="234"/>
      <c r="K113" s="234"/>
      <c r="L113" s="234"/>
      <c r="M113" s="234"/>
      <c r="N113" s="233"/>
      <c r="O113" s="233"/>
      <c r="P113" s="233"/>
      <c r="Q113" s="233"/>
      <c r="R113" s="234"/>
      <c r="S113" s="234"/>
      <c r="T113" s="234"/>
      <c r="U113" s="234"/>
      <c r="V113" s="234"/>
      <c r="W113" s="234"/>
      <c r="X113" s="234"/>
      <c r="Y113" s="234"/>
      <c r="Z113" s="214"/>
      <c r="AA113" s="214"/>
      <c r="AB113" s="214"/>
      <c r="AC113" s="214"/>
      <c r="AD113" s="214"/>
      <c r="AE113" s="214"/>
      <c r="AF113" s="214"/>
      <c r="AG113" s="214" t="s">
        <v>144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3" x14ac:dyDescent="0.2">
      <c r="A114" s="231"/>
      <c r="B114" s="232"/>
      <c r="C114" s="263" t="s">
        <v>214</v>
      </c>
      <c r="D114" s="236"/>
      <c r="E114" s="237">
        <v>1</v>
      </c>
      <c r="F114" s="234"/>
      <c r="G114" s="234"/>
      <c r="H114" s="234"/>
      <c r="I114" s="234"/>
      <c r="J114" s="234"/>
      <c r="K114" s="234"/>
      <c r="L114" s="234"/>
      <c r="M114" s="234"/>
      <c r="N114" s="233"/>
      <c r="O114" s="233"/>
      <c r="P114" s="233"/>
      <c r="Q114" s="233"/>
      <c r="R114" s="234"/>
      <c r="S114" s="234"/>
      <c r="T114" s="234"/>
      <c r="U114" s="234"/>
      <c r="V114" s="234"/>
      <c r="W114" s="234"/>
      <c r="X114" s="234"/>
      <c r="Y114" s="234"/>
      <c r="Z114" s="214"/>
      <c r="AA114" s="214"/>
      <c r="AB114" s="214"/>
      <c r="AC114" s="214"/>
      <c r="AD114" s="214"/>
      <c r="AE114" s="214"/>
      <c r="AF114" s="214"/>
      <c r="AG114" s="214" t="s">
        <v>144</v>
      </c>
      <c r="AH114" s="214">
        <v>0</v>
      </c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49">
        <v>40</v>
      </c>
      <c r="B115" s="250" t="s">
        <v>269</v>
      </c>
      <c r="C115" s="262" t="s">
        <v>270</v>
      </c>
      <c r="D115" s="251" t="s">
        <v>193</v>
      </c>
      <c r="E115" s="252">
        <v>2</v>
      </c>
      <c r="F115" s="253"/>
      <c r="G115" s="254">
        <f>ROUND(E115*F115,2)</f>
        <v>0</v>
      </c>
      <c r="H115" s="235"/>
      <c r="I115" s="234">
        <f>ROUND(E115*H115,2)</f>
        <v>0</v>
      </c>
      <c r="J115" s="235"/>
      <c r="K115" s="234">
        <f>ROUND(E115*J115,2)</f>
        <v>0</v>
      </c>
      <c r="L115" s="234">
        <v>21</v>
      </c>
      <c r="M115" s="234">
        <f>G115*(1+L115/100)</f>
        <v>0</v>
      </c>
      <c r="N115" s="233">
        <v>2E-3</v>
      </c>
      <c r="O115" s="233">
        <f>ROUND(E115*N115,2)</f>
        <v>0</v>
      </c>
      <c r="P115" s="233">
        <v>0</v>
      </c>
      <c r="Q115" s="233">
        <f>ROUND(E115*P115,2)</f>
        <v>0</v>
      </c>
      <c r="R115" s="234"/>
      <c r="S115" s="234" t="s">
        <v>194</v>
      </c>
      <c r="T115" s="234" t="s">
        <v>195</v>
      </c>
      <c r="U115" s="234">
        <v>0</v>
      </c>
      <c r="V115" s="234">
        <f>ROUND(E115*U115,2)</f>
        <v>0</v>
      </c>
      <c r="W115" s="234"/>
      <c r="X115" s="234" t="s">
        <v>140</v>
      </c>
      <c r="Y115" s="234" t="s">
        <v>141</v>
      </c>
      <c r="Z115" s="214"/>
      <c r="AA115" s="214"/>
      <c r="AB115" s="214"/>
      <c r="AC115" s="214"/>
      <c r="AD115" s="214"/>
      <c r="AE115" s="214"/>
      <c r="AF115" s="214"/>
      <c r="AG115" s="214" t="s">
        <v>142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2" x14ac:dyDescent="0.2">
      <c r="A116" s="231"/>
      <c r="B116" s="232"/>
      <c r="C116" s="263" t="s">
        <v>212</v>
      </c>
      <c r="D116" s="236"/>
      <c r="E116" s="237">
        <v>1</v>
      </c>
      <c r="F116" s="234"/>
      <c r="G116" s="234"/>
      <c r="H116" s="234"/>
      <c r="I116" s="234"/>
      <c r="J116" s="234"/>
      <c r="K116" s="234"/>
      <c r="L116" s="234"/>
      <c r="M116" s="234"/>
      <c r="N116" s="233"/>
      <c r="O116" s="233"/>
      <c r="P116" s="233"/>
      <c r="Q116" s="233"/>
      <c r="R116" s="234"/>
      <c r="S116" s="234"/>
      <c r="T116" s="234"/>
      <c r="U116" s="234"/>
      <c r="V116" s="234"/>
      <c r="W116" s="234"/>
      <c r="X116" s="234"/>
      <c r="Y116" s="234"/>
      <c r="Z116" s="214"/>
      <c r="AA116" s="214"/>
      <c r="AB116" s="214"/>
      <c r="AC116" s="214"/>
      <c r="AD116" s="214"/>
      <c r="AE116" s="214"/>
      <c r="AF116" s="214"/>
      <c r="AG116" s="214" t="s">
        <v>144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3" x14ac:dyDescent="0.2">
      <c r="A117" s="231"/>
      <c r="B117" s="232"/>
      <c r="C117" s="263" t="s">
        <v>214</v>
      </c>
      <c r="D117" s="236"/>
      <c r="E117" s="237">
        <v>1</v>
      </c>
      <c r="F117" s="234"/>
      <c r="G117" s="234"/>
      <c r="H117" s="234"/>
      <c r="I117" s="234"/>
      <c r="J117" s="234"/>
      <c r="K117" s="234"/>
      <c r="L117" s="234"/>
      <c r="M117" s="234"/>
      <c r="N117" s="233"/>
      <c r="O117" s="233"/>
      <c r="P117" s="233"/>
      <c r="Q117" s="233"/>
      <c r="R117" s="234"/>
      <c r="S117" s="234"/>
      <c r="T117" s="234"/>
      <c r="U117" s="234"/>
      <c r="V117" s="234"/>
      <c r="W117" s="234"/>
      <c r="X117" s="234"/>
      <c r="Y117" s="234"/>
      <c r="Z117" s="214"/>
      <c r="AA117" s="214"/>
      <c r="AB117" s="214"/>
      <c r="AC117" s="214"/>
      <c r="AD117" s="214"/>
      <c r="AE117" s="214"/>
      <c r="AF117" s="214"/>
      <c r="AG117" s="214" t="s">
        <v>144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55">
        <v>41</v>
      </c>
      <c r="B118" s="256" t="s">
        <v>271</v>
      </c>
      <c r="C118" s="264" t="s">
        <v>272</v>
      </c>
      <c r="D118" s="257" t="s">
        <v>189</v>
      </c>
      <c r="E118" s="258">
        <v>0.111</v>
      </c>
      <c r="F118" s="259"/>
      <c r="G118" s="260">
        <f>ROUND(E118*F118,2)</f>
        <v>0</v>
      </c>
      <c r="H118" s="235"/>
      <c r="I118" s="234">
        <f>ROUND(E118*H118,2)</f>
        <v>0</v>
      </c>
      <c r="J118" s="235"/>
      <c r="K118" s="234">
        <f>ROUND(E118*J118,2)</f>
        <v>0</v>
      </c>
      <c r="L118" s="234">
        <v>21</v>
      </c>
      <c r="M118" s="234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4"/>
      <c r="S118" s="234" t="s">
        <v>139</v>
      </c>
      <c r="T118" s="234" t="s">
        <v>139</v>
      </c>
      <c r="U118" s="234">
        <v>2.2549999999999999</v>
      </c>
      <c r="V118" s="234">
        <f>ROUND(E118*U118,2)</f>
        <v>0.25</v>
      </c>
      <c r="W118" s="234"/>
      <c r="X118" s="234" t="s">
        <v>235</v>
      </c>
      <c r="Y118" s="234" t="s">
        <v>141</v>
      </c>
      <c r="Z118" s="214"/>
      <c r="AA118" s="214"/>
      <c r="AB118" s="214"/>
      <c r="AC118" s="214"/>
      <c r="AD118" s="214"/>
      <c r="AE118" s="214"/>
      <c r="AF118" s="214"/>
      <c r="AG118" s="214" t="s">
        <v>236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x14ac:dyDescent="0.2">
      <c r="A119" s="242" t="s">
        <v>134</v>
      </c>
      <c r="B119" s="243" t="s">
        <v>95</v>
      </c>
      <c r="C119" s="261" t="s">
        <v>96</v>
      </c>
      <c r="D119" s="244"/>
      <c r="E119" s="245"/>
      <c r="F119" s="246"/>
      <c r="G119" s="247">
        <f>SUMIF(AG120:AG129,"&lt;&gt;NOR",G120:G129)</f>
        <v>0</v>
      </c>
      <c r="H119" s="241"/>
      <c r="I119" s="241">
        <f>SUM(I120:I129)</f>
        <v>0</v>
      </c>
      <c r="J119" s="241"/>
      <c r="K119" s="241">
        <f>SUM(K120:K129)</f>
        <v>0</v>
      </c>
      <c r="L119" s="241"/>
      <c r="M119" s="241">
        <f>SUM(M120:M129)</f>
        <v>0</v>
      </c>
      <c r="N119" s="240"/>
      <c r="O119" s="240">
        <f>SUM(O120:O129)</f>
        <v>0.69000000000000006</v>
      </c>
      <c r="P119" s="240"/>
      <c r="Q119" s="240">
        <f>SUM(Q120:Q129)</f>
        <v>0</v>
      </c>
      <c r="R119" s="241"/>
      <c r="S119" s="241"/>
      <c r="T119" s="241"/>
      <c r="U119" s="241"/>
      <c r="V119" s="241">
        <f>SUM(V120:V129)</f>
        <v>49.62</v>
      </c>
      <c r="W119" s="241"/>
      <c r="X119" s="241"/>
      <c r="Y119" s="241"/>
      <c r="AG119" t="s">
        <v>135</v>
      </c>
    </row>
    <row r="120" spans="1:60" ht="22.5" outlineLevel="1" x14ac:dyDescent="0.2">
      <c r="A120" s="249">
        <v>42</v>
      </c>
      <c r="B120" s="250" t="s">
        <v>273</v>
      </c>
      <c r="C120" s="262" t="s">
        <v>274</v>
      </c>
      <c r="D120" s="251" t="s">
        <v>138</v>
      </c>
      <c r="E120" s="252">
        <v>30.102499999999999</v>
      </c>
      <c r="F120" s="253"/>
      <c r="G120" s="254">
        <f>ROUND(E120*F120,2)</f>
        <v>0</v>
      </c>
      <c r="H120" s="235"/>
      <c r="I120" s="234">
        <f>ROUND(E120*H120,2)</f>
        <v>0</v>
      </c>
      <c r="J120" s="235"/>
      <c r="K120" s="234">
        <f>ROUND(E120*J120,2)</f>
        <v>0</v>
      </c>
      <c r="L120" s="234">
        <v>21</v>
      </c>
      <c r="M120" s="234">
        <f>G120*(1+L120/100)</f>
        <v>0</v>
      </c>
      <c r="N120" s="233">
        <v>0</v>
      </c>
      <c r="O120" s="233">
        <f>ROUND(E120*N120,2)</f>
        <v>0</v>
      </c>
      <c r="P120" s="233">
        <v>0</v>
      </c>
      <c r="Q120" s="233">
        <f>ROUND(E120*P120,2)</f>
        <v>0</v>
      </c>
      <c r="R120" s="234"/>
      <c r="S120" s="234" t="s">
        <v>139</v>
      </c>
      <c r="T120" s="234" t="s">
        <v>139</v>
      </c>
      <c r="U120" s="234">
        <v>1.6E-2</v>
      </c>
      <c r="V120" s="234">
        <f>ROUND(E120*U120,2)</f>
        <v>0.48</v>
      </c>
      <c r="W120" s="234"/>
      <c r="X120" s="234" t="s">
        <v>140</v>
      </c>
      <c r="Y120" s="234" t="s">
        <v>141</v>
      </c>
      <c r="Z120" s="214"/>
      <c r="AA120" s="214"/>
      <c r="AB120" s="214"/>
      <c r="AC120" s="214"/>
      <c r="AD120" s="214"/>
      <c r="AE120" s="214"/>
      <c r="AF120" s="214"/>
      <c r="AG120" s="214" t="s">
        <v>142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33.75" outlineLevel="2" x14ac:dyDescent="0.2">
      <c r="A121" s="231"/>
      <c r="B121" s="232"/>
      <c r="C121" s="263" t="s">
        <v>275</v>
      </c>
      <c r="D121" s="236"/>
      <c r="E121" s="237">
        <v>30.102499999999999</v>
      </c>
      <c r="F121" s="234"/>
      <c r="G121" s="234"/>
      <c r="H121" s="234"/>
      <c r="I121" s="234"/>
      <c r="J121" s="234"/>
      <c r="K121" s="234"/>
      <c r="L121" s="234"/>
      <c r="M121" s="234"/>
      <c r="N121" s="233"/>
      <c r="O121" s="233"/>
      <c r="P121" s="233"/>
      <c r="Q121" s="233"/>
      <c r="R121" s="234"/>
      <c r="S121" s="234"/>
      <c r="T121" s="234"/>
      <c r="U121" s="234"/>
      <c r="V121" s="234"/>
      <c r="W121" s="234"/>
      <c r="X121" s="234"/>
      <c r="Y121" s="234"/>
      <c r="Z121" s="214"/>
      <c r="AA121" s="214"/>
      <c r="AB121" s="214"/>
      <c r="AC121" s="214"/>
      <c r="AD121" s="214"/>
      <c r="AE121" s="214"/>
      <c r="AF121" s="214"/>
      <c r="AG121" s="214" t="s">
        <v>144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ht="22.5" outlineLevel="1" x14ac:dyDescent="0.2">
      <c r="A122" s="255">
        <v>43</v>
      </c>
      <c r="B122" s="256" t="s">
        <v>276</v>
      </c>
      <c r="C122" s="264" t="s">
        <v>277</v>
      </c>
      <c r="D122" s="257" t="s">
        <v>138</v>
      </c>
      <c r="E122" s="258">
        <v>30.102499999999999</v>
      </c>
      <c r="F122" s="259"/>
      <c r="G122" s="260">
        <f>ROUND(E122*F122,2)</f>
        <v>0</v>
      </c>
      <c r="H122" s="235"/>
      <c r="I122" s="234">
        <f>ROUND(E122*H122,2)</f>
        <v>0</v>
      </c>
      <c r="J122" s="235"/>
      <c r="K122" s="234">
        <f>ROUND(E122*J122,2)</f>
        <v>0</v>
      </c>
      <c r="L122" s="234">
        <v>21</v>
      </c>
      <c r="M122" s="234">
        <f>G122*(1+L122/100)</f>
        <v>0</v>
      </c>
      <c r="N122" s="233">
        <v>2.1000000000000001E-4</v>
      </c>
      <c r="O122" s="233">
        <f>ROUND(E122*N122,2)</f>
        <v>0.01</v>
      </c>
      <c r="P122" s="233">
        <v>0</v>
      </c>
      <c r="Q122" s="233">
        <f>ROUND(E122*P122,2)</f>
        <v>0</v>
      </c>
      <c r="R122" s="234"/>
      <c r="S122" s="234" t="s">
        <v>139</v>
      </c>
      <c r="T122" s="234" t="s">
        <v>139</v>
      </c>
      <c r="U122" s="234">
        <v>0.05</v>
      </c>
      <c r="V122" s="234">
        <f>ROUND(E122*U122,2)</f>
        <v>1.51</v>
      </c>
      <c r="W122" s="234"/>
      <c r="X122" s="234" t="s">
        <v>140</v>
      </c>
      <c r="Y122" s="234" t="s">
        <v>141</v>
      </c>
      <c r="Z122" s="214"/>
      <c r="AA122" s="214"/>
      <c r="AB122" s="214"/>
      <c r="AC122" s="214"/>
      <c r="AD122" s="214"/>
      <c r="AE122" s="214"/>
      <c r="AF122" s="214"/>
      <c r="AG122" s="214" t="s">
        <v>142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ht="22.5" outlineLevel="1" x14ac:dyDescent="0.2">
      <c r="A123" s="255">
        <v>44</v>
      </c>
      <c r="B123" s="256" t="s">
        <v>278</v>
      </c>
      <c r="C123" s="264" t="s">
        <v>279</v>
      </c>
      <c r="D123" s="257" t="s">
        <v>138</v>
      </c>
      <c r="E123" s="258">
        <v>30.102499999999999</v>
      </c>
      <c r="F123" s="259"/>
      <c r="G123" s="260">
        <f>ROUND(E123*F123,2)</f>
        <v>0</v>
      </c>
      <c r="H123" s="235"/>
      <c r="I123" s="234">
        <f>ROUND(E123*H123,2)</f>
        <v>0</v>
      </c>
      <c r="J123" s="235"/>
      <c r="K123" s="234">
        <f>ROUND(E123*J123,2)</f>
        <v>0</v>
      </c>
      <c r="L123" s="234">
        <v>21</v>
      </c>
      <c r="M123" s="234">
        <f>G123*(1+L123/100)</f>
        <v>0</v>
      </c>
      <c r="N123" s="233">
        <v>3.5200000000000001E-3</v>
      </c>
      <c r="O123" s="233">
        <f>ROUND(E123*N123,2)</f>
        <v>0.11</v>
      </c>
      <c r="P123" s="233">
        <v>0</v>
      </c>
      <c r="Q123" s="233">
        <f>ROUND(E123*P123,2)</f>
        <v>0</v>
      </c>
      <c r="R123" s="234"/>
      <c r="S123" s="234" t="s">
        <v>139</v>
      </c>
      <c r="T123" s="234" t="s">
        <v>139</v>
      </c>
      <c r="U123" s="234">
        <v>0.97</v>
      </c>
      <c r="V123" s="234">
        <f>ROUND(E123*U123,2)</f>
        <v>29.2</v>
      </c>
      <c r="W123" s="234"/>
      <c r="X123" s="234" t="s">
        <v>140</v>
      </c>
      <c r="Y123" s="234" t="s">
        <v>141</v>
      </c>
      <c r="Z123" s="214"/>
      <c r="AA123" s="214"/>
      <c r="AB123" s="214"/>
      <c r="AC123" s="214"/>
      <c r="AD123" s="214"/>
      <c r="AE123" s="214"/>
      <c r="AF123" s="214"/>
      <c r="AG123" s="214" t="s">
        <v>142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55">
        <v>45</v>
      </c>
      <c r="B124" s="256" t="s">
        <v>280</v>
      </c>
      <c r="C124" s="264" t="s">
        <v>281</v>
      </c>
      <c r="D124" s="257" t="s">
        <v>138</v>
      </c>
      <c r="E124" s="258">
        <v>30.102499999999999</v>
      </c>
      <c r="F124" s="259"/>
      <c r="G124" s="260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3">
        <v>1.7000000000000001E-4</v>
      </c>
      <c r="O124" s="233">
        <f>ROUND(E124*N124,2)</f>
        <v>0.01</v>
      </c>
      <c r="P124" s="233">
        <v>0</v>
      </c>
      <c r="Q124" s="233">
        <f>ROUND(E124*P124,2)</f>
        <v>0</v>
      </c>
      <c r="R124" s="234"/>
      <c r="S124" s="234" t="s">
        <v>194</v>
      </c>
      <c r="T124" s="234" t="s">
        <v>195</v>
      </c>
      <c r="U124" s="234">
        <v>0.52</v>
      </c>
      <c r="V124" s="234">
        <f>ROUND(E124*U124,2)</f>
        <v>15.65</v>
      </c>
      <c r="W124" s="234"/>
      <c r="X124" s="234" t="s">
        <v>140</v>
      </c>
      <c r="Y124" s="234" t="s">
        <v>141</v>
      </c>
      <c r="Z124" s="214"/>
      <c r="AA124" s="214"/>
      <c r="AB124" s="214"/>
      <c r="AC124" s="214"/>
      <c r="AD124" s="214"/>
      <c r="AE124" s="214"/>
      <c r="AF124" s="214"/>
      <c r="AG124" s="214" t="s">
        <v>142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ht="22.5" outlineLevel="1" x14ac:dyDescent="0.2">
      <c r="A125" s="249">
        <v>46</v>
      </c>
      <c r="B125" s="250" t="s">
        <v>282</v>
      </c>
      <c r="C125" s="262" t="s">
        <v>283</v>
      </c>
      <c r="D125" s="251" t="s">
        <v>138</v>
      </c>
      <c r="E125" s="252">
        <v>33.112749999999998</v>
      </c>
      <c r="F125" s="253"/>
      <c r="G125" s="254">
        <f>ROUND(E125*F125,2)</f>
        <v>0</v>
      </c>
      <c r="H125" s="235"/>
      <c r="I125" s="234">
        <f>ROUND(E125*H125,2)</f>
        <v>0</v>
      </c>
      <c r="J125" s="235"/>
      <c r="K125" s="234">
        <f>ROUND(E125*J125,2)</f>
        <v>0</v>
      </c>
      <c r="L125" s="234">
        <v>21</v>
      </c>
      <c r="M125" s="234">
        <f>G125*(1+L125/100)</f>
        <v>0</v>
      </c>
      <c r="N125" s="233">
        <v>1.6799999999999999E-2</v>
      </c>
      <c r="O125" s="233">
        <f>ROUND(E125*N125,2)</f>
        <v>0.56000000000000005</v>
      </c>
      <c r="P125" s="233">
        <v>0</v>
      </c>
      <c r="Q125" s="233">
        <f>ROUND(E125*P125,2)</f>
        <v>0</v>
      </c>
      <c r="R125" s="234"/>
      <c r="S125" s="234" t="s">
        <v>194</v>
      </c>
      <c r="T125" s="234" t="s">
        <v>195</v>
      </c>
      <c r="U125" s="234">
        <v>0</v>
      </c>
      <c r="V125" s="234">
        <f>ROUND(E125*U125,2)</f>
        <v>0</v>
      </c>
      <c r="W125" s="234"/>
      <c r="X125" s="234" t="s">
        <v>203</v>
      </c>
      <c r="Y125" s="234" t="s">
        <v>141</v>
      </c>
      <c r="Z125" s="214"/>
      <c r="AA125" s="214"/>
      <c r="AB125" s="214"/>
      <c r="AC125" s="214"/>
      <c r="AD125" s="214"/>
      <c r="AE125" s="214"/>
      <c r="AF125" s="214"/>
      <c r="AG125" s="214" t="s">
        <v>204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31"/>
      <c r="B126" s="232"/>
      <c r="C126" s="263" t="s">
        <v>284</v>
      </c>
      <c r="D126" s="236"/>
      <c r="E126" s="237">
        <v>33.112749999999998</v>
      </c>
      <c r="F126" s="234"/>
      <c r="G126" s="234"/>
      <c r="H126" s="234"/>
      <c r="I126" s="234"/>
      <c r="J126" s="234"/>
      <c r="K126" s="234"/>
      <c r="L126" s="234"/>
      <c r="M126" s="234"/>
      <c r="N126" s="233"/>
      <c r="O126" s="233"/>
      <c r="P126" s="233"/>
      <c r="Q126" s="233"/>
      <c r="R126" s="234"/>
      <c r="S126" s="234"/>
      <c r="T126" s="234"/>
      <c r="U126" s="234"/>
      <c r="V126" s="234"/>
      <c r="W126" s="234"/>
      <c r="X126" s="234"/>
      <c r="Y126" s="234"/>
      <c r="Z126" s="214"/>
      <c r="AA126" s="214"/>
      <c r="AB126" s="214"/>
      <c r="AC126" s="214"/>
      <c r="AD126" s="214"/>
      <c r="AE126" s="214"/>
      <c r="AF126" s="214"/>
      <c r="AG126" s="214" t="s">
        <v>144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49">
        <v>47</v>
      </c>
      <c r="B127" s="250" t="s">
        <v>285</v>
      </c>
      <c r="C127" s="262" t="s">
        <v>286</v>
      </c>
      <c r="D127" s="251" t="s">
        <v>170</v>
      </c>
      <c r="E127" s="252">
        <v>24.3</v>
      </c>
      <c r="F127" s="253"/>
      <c r="G127" s="254">
        <f>ROUND(E127*F127,2)</f>
        <v>0</v>
      </c>
      <c r="H127" s="235"/>
      <c r="I127" s="234">
        <f>ROUND(E127*H127,2)</f>
        <v>0</v>
      </c>
      <c r="J127" s="235"/>
      <c r="K127" s="234">
        <f>ROUND(E127*J127,2)</f>
        <v>0</v>
      </c>
      <c r="L127" s="234">
        <v>21</v>
      </c>
      <c r="M127" s="234">
        <f>G127*(1+L127/100)</f>
        <v>0</v>
      </c>
      <c r="N127" s="233">
        <v>4.0000000000000003E-5</v>
      </c>
      <c r="O127" s="233">
        <f>ROUND(E127*N127,2)</f>
        <v>0</v>
      </c>
      <c r="P127" s="233">
        <v>0</v>
      </c>
      <c r="Q127" s="233">
        <f>ROUND(E127*P127,2)</f>
        <v>0</v>
      </c>
      <c r="R127" s="234"/>
      <c r="S127" s="234" t="s">
        <v>139</v>
      </c>
      <c r="T127" s="234" t="s">
        <v>139</v>
      </c>
      <c r="U127" s="234">
        <v>7.0000000000000007E-2</v>
      </c>
      <c r="V127" s="234">
        <f>ROUND(E127*U127,2)</f>
        <v>1.7</v>
      </c>
      <c r="W127" s="234"/>
      <c r="X127" s="234" t="s">
        <v>140</v>
      </c>
      <c r="Y127" s="234" t="s">
        <v>141</v>
      </c>
      <c r="Z127" s="214"/>
      <c r="AA127" s="214"/>
      <c r="AB127" s="214"/>
      <c r="AC127" s="214"/>
      <c r="AD127" s="214"/>
      <c r="AE127" s="214"/>
      <c r="AF127" s="214"/>
      <c r="AG127" s="214" t="s">
        <v>142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">
      <c r="A128" s="231"/>
      <c r="B128" s="232"/>
      <c r="C128" s="263" t="s">
        <v>287</v>
      </c>
      <c r="D128" s="236"/>
      <c r="E128" s="237">
        <v>24.3</v>
      </c>
      <c r="F128" s="234"/>
      <c r="G128" s="234"/>
      <c r="H128" s="234"/>
      <c r="I128" s="234"/>
      <c r="J128" s="234"/>
      <c r="K128" s="234"/>
      <c r="L128" s="234"/>
      <c r="M128" s="234"/>
      <c r="N128" s="233"/>
      <c r="O128" s="233"/>
      <c r="P128" s="233"/>
      <c r="Q128" s="233"/>
      <c r="R128" s="234"/>
      <c r="S128" s="234"/>
      <c r="T128" s="234"/>
      <c r="U128" s="234"/>
      <c r="V128" s="234"/>
      <c r="W128" s="234"/>
      <c r="X128" s="234"/>
      <c r="Y128" s="234"/>
      <c r="Z128" s="214"/>
      <c r="AA128" s="214"/>
      <c r="AB128" s="214"/>
      <c r="AC128" s="214"/>
      <c r="AD128" s="214"/>
      <c r="AE128" s="214"/>
      <c r="AF128" s="214"/>
      <c r="AG128" s="214" t="s">
        <v>144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55">
        <v>48</v>
      </c>
      <c r="B129" s="256" t="s">
        <v>288</v>
      </c>
      <c r="C129" s="264" t="s">
        <v>289</v>
      </c>
      <c r="D129" s="257" t="s">
        <v>189</v>
      </c>
      <c r="E129" s="258">
        <v>0.67466999999999999</v>
      </c>
      <c r="F129" s="259"/>
      <c r="G129" s="260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3">
        <v>0</v>
      </c>
      <c r="O129" s="233">
        <f>ROUND(E129*N129,2)</f>
        <v>0</v>
      </c>
      <c r="P129" s="233">
        <v>0</v>
      </c>
      <c r="Q129" s="233">
        <f>ROUND(E129*P129,2)</f>
        <v>0</v>
      </c>
      <c r="R129" s="234"/>
      <c r="S129" s="234" t="s">
        <v>139</v>
      </c>
      <c r="T129" s="234" t="s">
        <v>139</v>
      </c>
      <c r="U129" s="234">
        <v>1.5980000000000001</v>
      </c>
      <c r="V129" s="234">
        <f>ROUND(E129*U129,2)</f>
        <v>1.08</v>
      </c>
      <c r="W129" s="234"/>
      <c r="X129" s="234" t="s">
        <v>235</v>
      </c>
      <c r="Y129" s="234" t="s">
        <v>141</v>
      </c>
      <c r="Z129" s="214"/>
      <c r="AA129" s="214"/>
      <c r="AB129" s="214"/>
      <c r="AC129" s="214"/>
      <c r="AD129" s="214"/>
      <c r="AE129" s="214"/>
      <c r="AF129" s="214"/>
      <c r="AG129" s="214" t="s">
        <v>236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42" t="s">
        <v>134</v>
      </c>
      <c r="B130" s="243" t="s">
        <v>97</v>
      </c>
      <c r="C130" s="261" t="s">
        <v>98</v>
      </c>
      <c r="D130" s="244"/>
      <c r="E130" s="245"/>
      <c r="F130" s="246"/>
      <c r="G130" s="247">
        <f>SUMIF(AG131:AG147,"&lt;&gt;NOR",G131:G147)</f>
        <v>0</v>
      </c>
      <c r="H130" s="241"/>
      <c r="I130" s="241">
        <f>SUM(I131:I147)</f>
        <v>0</v>
      </c>
      <c r="J130" s="241"/>
      <c r="K130" s="241">
        <f>SUM(K131:K147)</f>
        <v>0</v>
      </c>
      <c r="L130" s="241"/>
      <c r="M130" s="241">
        <f>SUM(M131:M147)</f>
        <v>0</v>
      </c>
      <c r="N130" s="240"/>
      <c r="O130" s="240">
        <f>SUM(O131:O147)</f>
        <v>0.84000000000000008</v>
      </c>
      <c r="P130" s="240"/>
      <c r="Q130" s="240">
        <f>SUM(Q131:Q147)</f>
        <v>0</v>
      </c>
      <c r="R130" s="241"/>
      <c r="S130" s="241"/>
      <c r="T130" s="241"/>
      <c r="U130" s="241"/>
      <c r="V130" s="241">
        <f>SUM(V131:V147)</f>
        <v>52.63</v>
      </c>
      <c r="W130" s="241"/>
      <c r="X130" s="241"/>
      <c r="Y130" s="241"/>
      <c r="AG130" t="s">
        <v>135</v>
      </c>
    </row>
    <row r="131" spans="1:60" ht="22.5" outlineLevel="1" x14ac:dyDescent="0.2">
      <c r="A131" s="249">
        <v>49</v>
      </c>
      <c r="B131" s="250" t="s">
        <v>290</v>
      </c>
      <c r="C131" s="262" t="s">
        <v>291</v>
      </c>
      <c r="D131" s="251" t="s">
        <v>138</v>
      </c>
      <c r="E131" s="252">
        <v>39.11</v>
      </c>
      <c r="F131" s="253"/>
      <c r="G131" s="254">
        <f>ROUND(E131*F131,2)</f>
        <v>0</v>
      </c>
      <c r="H131" s="235"/>
      <c r="I131" s="234">
        <f>ROUND(E131*H131,2)</f>
        <v>0</v>
      </c>
      <c r="J131" s="235"/>
      <c r="K131" s="234">
        <f>ROUND(E131*J131,2)</f>
        <v>0</v>
      </c>
      <c r="L131" s="234">
        <v>21</v>
      </c>
      <c r="M131" s="234">
        <f>G131*(1+L131/100)</f>
        <v>0</v>
      </c>
      <c r="N131" s="233">
        <v>1.6000000000000001E-4</v>
      </c>
      <c r="O131" s="233">
        <f>ROUND(E131*N131,2)</f>
        <v>0.01</v>
      </c>
      <c r="P131" s="233">
        <v>0</v>
      </c>
      <c r="Q131" s="233">
        <f>ROUND(E131*P131,2)</f>
        <v>0</v>
      </c>
      <c r="R131" s="234"/>
      <c r="S131" s="234" t="s">
        <v>139</v>
      </c>
      <c r="T131" s="234" t="s">
        <v>139</v>
      </c>
      <c r="U131" s="234">
        <v>0.05</v>
      </c>
      <c r="V131" s="234">
        <f>ROUND(E131*U131,2)</f>
        <v>1.96</v>
      </c>
      <c r="W131" s="234"/>
      <c r="X131" s="234" t="s">
        <v>140</v>
      </c>
      <c r="Y131" s="234" t="s">
        <v>141</v>
      </c>
      <c r="Z131" s="214"/>
      <c r="AA131" s="214"/>
      <c r="AB131" s="214"/>
      <c r="AC131" s="214"/>
      <c r="AD131" s="214"/>
      <c r="AE131" s="214"/>
      <c r="AF131" s="214"/>
      <c r="AG131" s="214" t="s">
        <v>142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33.75" outlineLevel="2" x14ac:dyDescent="0.2">
      <c r="A132" s="231"/>
      <c r="B132" s="232"/>
      <c r="C132" s="263" t="s">
        <v>292</v>
      </c>
      <c r="D132" s="236"/>
      <c r="E132" s="237">
        <v>39.11</v>
      </c>
      <c r="F132" s="234"/>
      <c r="G132" s="234"/>
      <c r="H132" s="234"/>
      <c r="I132" s="234"/>
      <c r="J132" s="234"/>
      <c r="K132" s="234"/>
      <c r="L132" s="234"/>
      <c r="M132" s="234"/>
      <c r="N132" s="233"/>
      <c r="O132" s="233"/>
      <c r="P132" s="233"/>
      <c r="Q132" s="233"/>
      <c r="R132" s="234"/>
      <c r="S132" s="234"/>
      <c r="T132" s="234"/>
      <c r="U132" s="234"/>
      <c r="V132" s="234"/>
      <c r="W132" s="234"/>
      <c r="X132" s="234"/>
      <c r="Y132" s="234"/>
      <c r="Z132" s="214"/>
      <c r="AA132" s="214"/>
      <c r="AB132" s="214"/>
      <c r="AC132" s="214"/>
      <c r="AD132" s="214"/>
      <c r="AE132" s="214"/>
      <c r="AF132" s="214"/>
      <c r="AG132" s="214" t="s">
        <v>144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22.5" outlineLevel="1" x14ac:dyDescent="0.2">
      <c r="A133" s="255">
        <v>50</v>
      </c>
      <c r="B133" s="256" t="s">
        <v>293</v>
      </c>
      <c r="C133" s="264" t="s">
        <v>294</v>
      </c>
      <c r="D133" s="257" t="s">
        <v>138</v>
      </c>
      <c r="E133" s="258">
        <v>39.11</v>
      </c>
      <c r="F133" s="259"/>
      <c r="G133" s="260">
        <f>ROUND(E133*F133,2)</f>
        <v>0</v>
      </c>
      <c r="H133" s="235"/>
      <c r="I133" s="234">
        <f>ROUND(E133*H133,2)</f>
        <v>0</v>
      </c>
      <c r="J133" s="235"/>
      <c r="K133" s="234">
        <f>ROUND(E133*J133,2)</f>
        <v>0</v>
      </c>
      <c r="L133" s="234">
        <v>21</v>
      </c>
      <c r="M133" s="234">
        <f>G133*(1+L133/100)</f>
        <v>0</v>
      </c>
      <c r="N133" s="233">
        <v>4.96E-3</v>
      </c>
      <c r="O133" s="233">
        <f>ROUND(E133*N133,2)</f>
        <v>0.19</v>
      </c>
      <c r="P133" s="233">
        <v>0</v>
      </c>
      <c r="Q133" s="233">
        <f>ROUND(E133*P133,2)</f>
        <v>0</v>
      </c>
      <c r="R133" s="234"/>
      <c r="S133" s="234" t="s">
        <v>139</v>
      </c>
      <c r="T133" s="234" t="s">
        <v>139</v>
      </c>
      <c r="U133" s="234">
        <v>1.1040000000000001</v>
      </c>
      <c r="V133" s="234">
        <f>ROUND(E133*U133,2)</f>
        <v>43.18</v>
      </c>
      <c r="W133" s="234"/>
      <c r="X133" s="234" t="s">
        <v>140</v>
      </c>
      <c r="Y133" s="234" t="s">
        <v>141</v>
      </c>
      <c r="Z133" s="214"/>
      <c r="AA133" s="214"/>
      <c r="AB133" s="214"/>
      <c r="AC133" s="214"/>
      <c r="AD133" s="214"/>
      <c r="AE133" s="214"/>
      <c r="AF133" s="214"/>
      <c r="AG133" s="214" t="s">
        <v>142</v>
      </c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ht="22.5" outlineLevel="1" x14ac:dyDescent="0.2">
      <c r="A134" s="255">
        <v>51</v>
      </c>
      <c r="B134" s="256" t="s">
        <v>295</v>
      </c>
      <c r="C134" s="264" t="s">
        <v>296</v>
      </c>
      <c r="D134" s="257" t="s">
        <v>202</v>
      </c>
      <c r="E134" s="258">
        <v>1</v>
      </c>
      <c r="F134" s="259"/>
      <c r="G134" s="260">
        <f>ROUND(E134*F134,2)</f>
        <v>0</v>
      </c>
      <c r="H134" s="235"/>
      <c r="I134" s="234">
        <f>ROUND(E134*H134,2)</f>
        <v>0</v>
      </c>
      <c r="J134" s="235"/>
      <c r="K134" s="234">
        <f>ROUND(E134*J134,2)</f>
        <v>0</v>
      </c>
      <c r="L134" s="234">
        <v>21</v>
      </c>
      <c r="M134" s="234">
        <f>G134*(1+L134/100)</f>
        <v>0</v>
      </c>
      <c r="N134" s="233">
        <v>0</v>
      </c>
      <c r="O134" s="233">
        <f>ROUND(E134*N134,2)</f>
        <v>0</v>
      </c>
      <c r="P134" s="233">
        <v>0</v>
      </c>
      <c r="Q134" s="233">
        <f>ROUND(E134*P134,2)</f>
        <v>0</v>
      </c>
      <c r="R134" s="234"/>
      <c r="S134" s="234" t="s">
        <v>194</v>
      </c>
      <c r="T134" s="234" t="s">
        <v>195</v>
      </c>
      <c r="U134" s="234">
        <v>0</v>
      </c>
      <c r="V134" s="234">
        <f>ROUND(E134*U134,2)</f>
        <v>0</v>
      </c>
      <c r="W134" s="234"/>
      <c r="X134" s="234" t="s">
        <v>140</v>
      </c>
      <c r="Y134" s="234" t="s">
        <v>141</v>
      </c>
      <c r="Z134" s="214"/>
      <c r="AA134" s="214"/>
      <c r="AB134" s="214"/>
      <c r="AC134" s="214"/>
      <c r="AD134" s="214"/>
      <c r="AE134" s="214"/>
      <c r="AF134" s="214"/>
      <c r="AG134" s="214" t="s">
        <v>142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49">
        <v>52</v>
      </c>
      <c r="B135" s="250" t="s">
        <v>297</v>
      </c>
      <c r="C135" s="262" t="s">
        <v>298</v>
      </c>
      <c r="D135" s="251" t="s">
        <v>138</v>
      </c>
      <c r="E135" s="252">
        <v>43.021000000000001</v>
      </c>
      <c r="F135" s="253"/>
      <c r="G135" s="254">
        <f>ROUND(E135*F135,2)</f>
        <v>0</v>
      </c>
      <c r="H135" s="235"/>
      <c r="I135" s="234">
        <f>ROUND(E135*H135,2)</f>
        <v>0</v>
      </c>
      <c r="J135" s="235"/>
      <c r="K135" s="234">
        <f>ROUND(E135*J135,2)</f>
        <v>0</v>
      </c>
      <c r="L135" s="234">
        <v>21</v>
      </c>
      <c r="M135" s="234">
        <f>G135*(1+L135/100)</f>
        <v>0</v>
      </c>
      <c r="N135" s="233">
        <v>1.4800000000000001E-2</v>
      </c>
      <c r="O135" s="233">
        <f>ROUND(E135*N135,2)</f>
        <v>0.64</v>
      </c>
      <c r="P135" s="233">
        <v>0</v>
      </c>
      <c r="Q135" s="233">
        <f>ROUND(E135*P135,2)</f>
        <v>0</v>
      </c>
      <c r="R135" s="234" t="s">
        <v>244</v>
      </c>
      <c r="S135" s="234" t="s">
        <v>139</v>
      </c>
      <c r="T135" s="234" t="s">
        <v>139</v>
      </c>
      <c r="U135" s="234">
        <v>0</v>
      </c>
      <c r="V135" s="234">
        <f>ROUND(E135*U135,2)</f>
        <v>0</v>
      </c>
      <c r="W135" s="234"/>
      <c r="X135" s="234" t="s">
        <v>203</v>
      </c>
      <c r="Y135" s="234" t="s">
        <v>141</v>
      </c>
      <c r="Z135" s="214"/>
      <c r="AA135" s="214"/>
      <c r="AB135" s="214"/>
      <c r="AC135" s="214"/>
      <c r="AD135" s="214"/>
      <c r="AE135" s="214"/>
      <c r="AF135" s="214"/>
      <c r="AG135" s="214" t="s">
        <v>204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31"/>
      <c r="B136" s="232"/>
      <c r="C136" s="263" t="s">
        <v>299</v>
      </c>
      <c r="D136" s="236"/>
      <c r="E136" s="237">
        <v>43.021000000000001</v>
      </c>
      <c r="F136" s="234"/>
      <c r="G136" s="234"/>
      <c r="H136" s="234"/>
      <c r="I136" s="234"/>
      <c r="J136" s="234"/>
      <c r="K136" s="234"/>
      <c r="L136" s="234"/>
      <c r="M136" s="234"/>
      <c r="N136" s="233"/>
      <c r="O136" s="233"/>
      <c r="P136" s="233"/>
      <c r="Q136" s="233"/>
      <c r="R136" s="234"/>
      <c r="S136" s="234"/>
      <c r="T136" s="234"/>
      <c r="U136" s="234"/>
      <c r="V136" s="234"/>
      <c r="W136" s="234"/>
      <c r="X136" s="234"/>
      <c r="Y136" s="234"/>
      <c r="Z136" s="214"/>
      <c r="AA136" s="214"/>
      <c r="AB136" s="214"/>
      <c r="AC136" s="214"/>
      <c r="AD136" s="214"/>
      <c r="AE136" s="214"/>
      <c r="AF136" s="214"/>
      <c r="AG136" s="214" t="s">
        <v>144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49">
        <v>53</v>
      </c>
      <c r="B137" s="250" t="s">
        <v>300</v>
      </c>
      <c r="C137" s="262" t="s">
        <v>301</v>
      </c>
      <c r="D137" s="251" t="s">
        <v>170</v>
      </c>
      <c r="E137" s="252">
        <v>39.299999999999997</v>
      </c>
      <c r="F137" s="253"/>
      <c r="G137" s="254">
        <f>ROUND(E137*F137,2)</f>
        <v>0</v>
      </c>
      <c r="H137" s="235"/>
      <c r="I137" s="234">
        <f>ROUND(E137*H137,2)</f>
        <v>0</v>
      </c>
      <c r="J137" s="235"/>
      <c r="K137" s="234">
        <f>ROUND(E137*J137,2)</f>
        <v>0</v>
      </c>
      <c r="L137" s="234">
        <v>21</v>
      </c>
      <c r="M137" s="234">
        <f>G137*(1+L137/100)</f>
        <v>0</v>
      </c>
      <c r="N137" s="233">
        <v>0</v>
      </c>
      <c r="O137" s="233">
        <f>ROUND(E137*N137,2)</f>
        <v>0</v>
      </c>
      <c r="P137" s="233">
        <v>0</v>
      </c>
      <c r="Q137" s="233">
        <f>ROUND(E137*P137,2)</f>
        <v>0</v>
      </c>
      <c r="R137" s="234"/>
      <c r="S137" s="234" t="s">
        <v>139</v>
      </c>
      <c r="T137" s="234" t="s">
        <v>139</v>
      </c>
      <c r="U137" s="234">
        <v>0.12</v>
      </c>
      <c r="V137" s="234">
        <f>ROUND(E137*U137,2)</f>
        <v>4.72</v>
      </c>
      <c r="W137" s="234"/>
      <c r="X137" s="234" t="s">
        <v>140</v>
      </c>
      <c r="Y137" s="234" t="s">
        <v>141</v>
      </c>
      <c r="Z137" s="214"/>
      <c r="AA137" s="214"/>
      <c r="AB137" s="214"/>
      <c r="AC137" s="214"/>
      <c r="AD137" s="214"/>
      <c r="AE137" s="214"/>
      <c r="AF137" s="214"/>
      <c r="AG137" s="214" t="s">
        <v>142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2" x14ac:dyDescent="0.2">
      <c r="A138" s="231"/>
      <c r="B138" s="232"/>
      <c r="C138" s="263" t="s">
        <v>302</v>
      </c>
      <c r="D138" s="236"/>
      <c r="E138" s="237">
        <v>39.299999999999997</v>
      </c>
      <c r="F138" s="234"/>
      <c r="G138" s="234"/>
      <c r="H138" s="234"/>
      <c r="I138" s="234"/>
      <c r="J138" s="234"/>
      <c r="K138" s="234"/>
      <c r="L138" s="234"/>
      <c r="M138" s="234"/>
      <c r="N138" s="233"/>
      <c r="O138" s="233"/>
      <c r="P138" s="233"/>
      <c r="Q138" s="233"/>
      <c r="R138" s="234"/>
      <c r="S138" s="234"/>
      <c r="T138" s="234"/>
      <c r="U138" s="234"/>
      <c r="V138" s="234"/>
      <c r="W138" s="234"/>
      <c r="X138" s="234"/>
      <c r="Y138" s="234"/>
      <c r="Z138" s="214"/>
      <c r="AA138" s="214"/>
      <c r="AB138" s="214"/>
      <c r="AC138" s="214"/>
      <c r="AD138" s="214"/>
      <c r="AE138" s="214"/>
      <c r="AF138" s="214"/>
      <c r="AG138" s="214" t="s">
        <v>144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1" x14ac:dyDescent="0.2">
      <c r="A139" s="249">
        <v>54</v>
      </c>
      <c r="B139" s="250" t="s">
        <v>303</v>
      </c>
      <c r="C139" s="262" t="s">
        <v>304</v>
      </c>
      <c r="D139" s="251" t="s">
        <v>193</v>
      </c>
      <c r="E139" s="252">
        <v>18</v>
      </c>
      <c r="F139" s="253"/>
      <c r="G139" s="254">
        <f>ROUND(E139*F139,2)</f>
        <v>0</v>
      </c>
      <c r="H139" s="235"/>
      <c r="I139" s="234">
        <f>ROUND(E139*H139,2)</f>
        <v>0</v>
      </c>
      <c r="J139" s="235"/>
      <c r="K139" s="234">
        <f>ROUND(E139*J139,2)</f>
        <v>0</v>
      </c>
      <c r="L139" s="234">
        <v>21</v>
      </c>
      <c r="M139" s="234">
        <f>G139*(1+L139/100)</f>
        <v>0</v>
      </c>
      <c r="N139" s="233">
        <v>0</v>
      </c>
      <c r="O139" s="233">
        <f>ROUND(E139*N139,2)</f>
        <v>0</v>
      </c>
      <c r="P139" s="233">
        <v>0</v>
      </c>
      <c r="Q139" s="233">
        <f>ROUND(E139*P139,2)</f>
        <v>0</v>
      </c>
      <c r="R139" s="234"/>
      <c r="S139" s="234" t="s">
        <v>194</v>
      </c>
      <c r="T139" s="234" t="s">
        <v>195</v>
      </c>
      <c r="U139" s="234">
        <v>0</v>
      </c>
      <c r="V139" s="234">
        <f>ROUND(E139*U139,2)</f>
        <v>0</v>
      </c>
      <c r="W139" s="234"/>
      <c r="X139" s="234" t="s">
        <v>203</v>
      </c>
      <c r="Y139" s="234" t="s">
        <v>141</v>
      </c>
      <c r="Z139" s="214"/>
      <c r="AA139" s="214"/>
      <c r="AB139" s="214"/>
      <c r="AC139" s="214"/>
      <c r="AD139" s="214"/>
      <c r="AE139" s="214"/>
      <c r="AF139" s="214"/>
      <c r="AG139" s="214" t="s">
        <v>204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31"/>
      <c r="B140" s="232"/>
      <c r="C140" s="265" t="s">
        <v>305</v>
      </c>
      <c r="D140" s="238"/>
      <c r="E140" s="239"/>
      <c r="F140" s="234"/>
      <c r="G140" s="234"/>
      <c r="H140" s="234"/>
      <c r="I140" s="234"/>
      <c r="J140" s="234"/>
      <c r="K140" s="234"/>
      <c r="L140" s="234"/>
      <c r="M140" s="234"/>
      <c r="N140" s="233"/>
      <c r="O140" s="233"/>
      <c r="P140" s="233"/>
      <c r="Q140" s="233"/>
      <c r="R140" s="234"/>
      <c r="S140" s="234"/>
      <c r="T140" s="234"/>
      <c r="U140" s="234"/>
      <c r="V140" s="234"/>
      <c r="W140" s="234"/>
      <c r="X140" s="234"/>
      <c r="Y140" s="234"/>
      <c r="Z140" s="214"/>
      <c r="AA140" s="214"/>
      <c r="AB140" s="214"/>
      <c r="AC140" s="214"/>
      <c r="AD140" s="214"/>
      <c r="AE140" s="214"/>
      <c r="AF140" s="214"/>
      <c r="AG140" s="214" t="s">
        <v>144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31"/>
      <c r="B141" s="232"/>
      <c r="C141" s="266" t="s">
        <v>306</v>
      </c>
      <c r="D141" s="238"/>
      <c r="E141" s="239">
        <v>17.292000000000002</v>
      </c>
      <c r="F141" s="234"/>
      <c r="G141" s="234"/>
      <c r="H141" s="234"/>
      <c r="I141" s="234"/>
      <c r="J141" s="234"/>
      <c r="K141" s="234"/>
      <c r="L141" s="234"/>
      <c r="M141" s="234"/>
      <c r="N141" s="233"/>
      <c r="O141" s="233"/>
      <c r="P141" s="233"/>
      <c r="Q141" s="233"/>
      <c r="R141" s="234"/>
      <c r="S141" s="234"/>
      <c r="T141" s="234"/>
      <c r="U141" s="234"/>
      <c r="V141" s="234"/>
      <c r="W141" s="234"/>
      <c r="X141" s="234"/>
      <c r="Y141" s="234"/>
      <c r="Z141" s="214"/>
      <c r="AA141" s="214"/>
      <c r="AB141" s="214"/>
      <c r="AC141" s="214"/>
      <c r="AD141" s="214"/>
      <c r="AE141" s="214"/>
      <c r="AF141" s="214"/>
      <c r="AG141" s="214" t="s">
        <v>144</v>
      </c>
      <c r="AH141" s="214">
        <v>2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">
      <c r="A142" s="231"/>
      <c r="B142" s="232"/>
      <c r="C142" s="265" t="s">
        <v>307</v>
      </c>
      <c r="D142" s="238"/>
      <c r="E142" s="239"/>
      <c r="F142" s="234"/>
      <c r="G142" s="234"/>
      <c r="H142" s="234"/>
      <c r="I142" s="234"/>
      <c r="J142" s="234"/>
      <c r="K142" s="234"/>
      <c r="L142" s="234"/>
      <c r="M142" s="234"/>
      <c r="N142" s="233"/>
      <c r="O142" s="233"/>
      <c r="P142" s="233"/>
      <c r="Q142" s="233"/>
      <c r="R142" s="234"/>
      <c r="S142" s="234"/>
      <c r="T142" s="234"/>
      <c r="U142" s="234"/>
      <c r="V142" s="234"/>
      <c r="W142" s="234"/>
      <c r="X142" s="234"/>
      <c r="Y142" s="234"/>
      <c r="Z142" s="214"/>
      <c r="AA142" s="214"/>
      <c r="AB142" s="214"/>
      <c r="AC142" s="214"/>
      <c r="AD142" s="214"/>
      <c r="AE142" s="214"/>
      <c r="AF142" s="214"/>
      <c r="AG142" s="214" t="s">
        <v>144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31"/>
      <c r="B143" s="232"/>
      <c r="C143" s="263" t="s">
        <v>308</v>
      </c>
      <c r="D143" s="236"/>
      <c r="E143" s="237">
        <v>18</v>
      </c>
      <c r="F143" s="234"/>
      <c r="G143" s="234"/>
      <c r="H143" s="234"/>
      <c r="I143" s="234"/>
      <c r="J143" s="234"/>
      <c r="K143" s="234"/>
      <c r="L143" s="234"/>
      <c r="M143" s="234"/>
      <c r="N143" s="233"/>
      <c r="O143" s="233"/>
      <c r="P143" s="233"/>
      <c r="Q143" s="233"/>
      <c r="R143" s="234"/>
      <c r="S143" s="234"/>
      <c r="T143" s="234"/>
      <c r="U143" s="234"/>
      <c r="V143" s="234"/>
      <c r="W143" s="234"/>
      <c r="X143" s="234"/>
      <c r="Y143" s="234"/>
      <c r="Z143" s="214"/>
      <c r="AA143" s="214"/>
      <c r="AB143" s="214"/>
      <c r="AC143" s="214"/>
      <c r="AD143" s="214"/>
      <c r="AE143" s="214"/>
      <c r="AF143" s="214"/>
      <c r="AG143" s="214" t="s">
        <v>144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9">
        <v>55</v>
      </c>
      <c r="B144" s="250" t="s">
        <v>285</v>
      </c>
      <c r="C144" s="262" t="s">
        <v>286</v>
      </c>
      <c r="D144" s="251" t="s">
        <v>170</v>
      </c>
      <c r="E144" s="252">
        <v>20.399999999999999</v>
      </c>
      <c r="F144" s="253"/>
      <c r="G144" s="254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21</v>
      </c>
      <c r="M144" s="234">
        <f>G144*(1+L144/100)</f>
        <v>0</v>
      </c>
      <c r="N144" s="233">
        <v>4.0000000000000003E-5</v>
      </c>
      <c r="O144" s="233">
        <f>ROUND(E144*N144,2)</f>
        <v>0</v>
      </c>
      <c r="P144" s="233">
        <v>0</v>
      </c>
      <c r="Q144" s="233">
        <f>ROUND(E144*P144,2)</f>
        <v>0</v>
      </c>
      <c r="R144" s="234"/>
      <c r="S144" s="234" t="s">
        <v>139</v>
      </c>
      <c r="T144" s="234" t="s">
        <v>139</v>
      </c>
      <c r="U144" s="234">
        <v>7.0000000000000007E-2</v>
      </c>
      <c r="V144" s="234">
        <f>ROUND(E144*U144,2)</f>
        <v>1.43</v>
      </c>
      <c r="W144" s="234"/>
      <c r="X144" s="234" t="s">
        <v>140</v>
      </c>
      <c r="Y144" s="234" t="s">
        <v>141</v>
      </c>
      <c r="Z144" s="214"/>
      <c r="AA144" s="214"/>
      <c r="AB144" s="214"/>
      <c r="AC144" s="214"/>
      <c r="AD144" s="214"/>
      <c r="AE144" s="214"/>
      <c r="AF144" s="214"/>
      <c r="AG144" s="214" t="s">
        <v>142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2" x14ac:dyDescent="0.2">
      <c r="A145" s="231"/>
      <c r="B145" s="232"/>
      <c r="C145" s="263" t="s">
        <v>147</v>
      </c>
      <c r="D145" s="236"/>
      <c r="E145" s="237"/>
      <c r="F145" s="234"/>
      <c r="G145" s="234"/>
      <c r="H145" s="234"/>
      <c r="I145" s="234"/>
      <c r="J145" s="234"/>
      <c r="K145" s="234"/>
      <c r="L145" s="234"/>
      <c r="M145" s="234"/>
      <c r="N145" s="233"/>
      <c r="O145" s="233"/>
      <c r="P145" s="233"/>
      <c r="Q145" s="233"/>
      <c r="R145" s="234"/>
      <c r="S145" s="234"/>
      <c r="T145" s="234"/>
      <c r="U145" s="234"/>
      <c r="V145" s="234"/>
      <c r="W145" s="234"/>
      <c r="X145" s="234"/>
      <c r="Y145" s="234"/>
      <c r="Z145" s="214"/>
      <c r="AA145" s="214"/>
      <c r="AB145" s="214"/>
      <c r="AC145" s="214"/>
      <c r="AD145" s="214"/>
      <c r="AE145" s="214"/>
      <c r="AF145" s="214"/>
      <c r="AG145" s="214" t="s">
        <v>144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31"/>
      <c r="B146" s="232"/>
      <c r="C146" s="263" t="s">
        <v>309</v>
      </c>
      <c r="D146" s="236"/>
      <c r="E146" s="237">
        <v>20.399999999999999</v>
      </c>
      <c r="F146" s="234"/>
      <c r="G146" s="234"/>
      <c r="H146" s="234"/>
      <c r="I146" s="234"/>
      <c r="J146" s="234"/>
      <c r="K146" s="234"/>
      <c r="L146" s="234"/>
      <c r="M146" s="234"/>
      <c r="N146" s="233"/>
      <c r="O146" s="233"/>
      <c r="P146" s="233"/>
      <c r="Q146" s="233"/>
      <c r="R146" s="234"/>
      <c r="S146" s="234"/>
      <c r="T146" s="234"/>
      <c r="U146" s="234"/>
      <c r="V146" s="234"/>
      <c r="W146" s="234"/>
      <c r="X146" s="234"/>
      <c r="Y146" s="234"/>
      <c r="Z146" s="214"/>
      <c r="AA146" s="214"/>
      <c r="AB146" s="214"/>
      <c r="AC146" s="214"/>
      <c r="AD146" s="214"/>
      <c r="AE146" s="214"/>
      <c r="AF146" s="214"/>
      <c r="AG146" s="214" t="s">
        <v>144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55">
        <v>56</v>
      </c>
      <c r="B147" s="256" t="s">
        <v>310</v>
      </c>
      <c r="C147" s="264" t="s">
        <v>311</v>
      </c>
      <c r="D147" s="257" t="s">
        <v>189</v>
      </c>
      <c r="E147" s="258">
        <v>0.83777000000000001</v>
      </c>
      <c r="F147" s="259"/>
      <c r="G147" s="260">
        <f>ROUND(E147*F147,2)</f>
        <v>0</v>
      </c>
      <c r="H147" s="235"/>
      <c r="I147" s="234">
        <f>ROUND(E147*H147,2)</f>
        <v>0</v>
      </c>
      <c r="J147" s="235"/>
      <c r="K147" s="234">
        <f>ROUND(E147*J147,2)</f>
        <v>0</v>
      </c>
      <c r="L147" s="234">
        <v>21</v>
      </c>
      <c r="M147" s="234">
        <f>G147*(1+L147/100)</f>
        <v>0</v>
      </c>
      <c r="N147" s="233">
        <v>0</v>
      </c>
      <c r="O147" s="233">
        <f>ROUND(E147*N147,2)</f>
        <v>0</v>
      </c>
      <c r="P147" s="233">
        <v>0</v>
      </c>
      <c r="Q147" s="233">
        <f>ROUND(E147*P147,2)</f>
        <v>0</v>
      </c>
      <c r="R147" s="234"/>
      <c r="S147" s="234" t="s">
        <v>139</v>
      </c>
      <c r="T147" s="234" t="s">
        <v>139</v>
      </c>
      <c r="U147" s="234">
        <v>1.5980000000000001</v>
      </c>
      <c r="V147" s="234">
        <f>ROUND(E147*U147,2)</f>
        <v>1.34</v>
      </c>
      <c r="W147" s="234"/>
      <c r="X147" s="234" t="s">
        <v>235</v>
      </c>
      <c r="Y147" s="234" t="s">
        <v>141</v>
      </c>
      <c r="Z147" s="214"/>
      <c r="AA147" s="214"/>
      <c r="AB147" s="214"/>
      <c r="AC147" s="214"/>
      <c r="AD147" s="214"/>
      <c r="AE147" s="214"/>
      <c r="AF147" s="214"/>
      <c r="AG147" s="214" t="s">
        <v>236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x14ac:dyDescent="0.2">
      <c r="A148" s="242" t="s">
        <v>134</v>
      </c>
      <c r="B148" s="243" t="s">
        <v>99</v>
      </c>
      <c r="C148" s="261" t="s">
        <v>100</v>
      </c>
      <c r="D148" s="244"/>
      <c r="E148" s="245"/>
      <c r="F148" s="246"/>
      <c r="G148" s="247">
        <f>SUMIF(AG149:AG153,"&lt;&gt;NOR",G149:G153)</f>
        <v>0</v>
      </c>
      <c r="H148" s="241"/>
      <c r="I148" s="241">
        <f>SUM(I149:I153)</f>
        <v>0</v>
      </c>
      <c r="J148" s="241"/>
      <c r="K148" s="241">
        <f>SUM(K149:K153)</f>
        <v>0</v>
      </c>
      <c r="L148" s="241"/>
      <c r="M148" s="241">
        <f>SUM(M149:M153)</f>
        <v>0</v>
      </c>
      <c r="N148" s="240"/>
      <c r="O148" s="240">
        <f>SUM(O149:O153)</f>
        <v>0</v>
      </c>
      <c r="P148" s="240"/>
      <c r="Q148" s="240">
        <f>SUM(Q149:Q153)</f>
        <v>0</v>
      </c>
      <c r="R148" s="241"/>
      <c r="S148" s="241"/>
      <c r="T148" s="241"/>
      <c r="U148" s="241"/>
      <c r="V148" s="241">
        <f>SUM(V149:V153)</f>
        <v>1.31</v>
      </c>
      <c r="W148" s="241"/>
      <c r="X148" s="241"/>
      <c r="Y148" s="241"/>
      <c r="AG148" t="s">
        <v>135</v>
      </c>
    </row>
    <row r="149" spans="1:60" outlineLevel="1" x14ac:dyDescent="0.2">
      <c r="A149" s="249">
        <v>57</v>
      </c>
      <c r="B149" s="250" t="s">
        <v>312</v>
      </c>
      <c r="C149" s="262" t="s">
        <v>313</v>
      </c>
      <c r="D149" s="251" t="s">
        <v>138</v>
      </c>
      <c r="E149" s="252">
        <v>3.2444999999999999</v>
      </c>
      <c r="F149" s="253"/>
      <c r="G149" s="254">
        <f>ROUND(E149*F149,2)</f>
        <v>0</v>
      </c>
      <c r="H149" s="235"/>
      <c r="I149" s="234">
        <f>ROUND(E149*H149,2)</f>
        <v>0</v>
      </c>
      <c r="J149" s="235"/>
      <c r="K149" s="234">
        <f>ROUND(E149*J149,2)</f>
        <v>0</v>
      </c>
      <c r="L149" s="234">
        <v>21</v>
      </c>
      <c r="M149" s="234">
        <f>G149*(1+L149/100)</f>
        <v>0</v>
      </c>
      <c r="N149" s="233">
        <v>3.1E-4</v>
      </c>
      <c r="O149" s="233">
        <f>ROUND(E149*N149,2)</f>
        <v>0</v>
      </c>
      <c r="P149" s="233">
        <v>0</v>
      </c>
      <c r="Q149" s="233">
        <f>ROUND(E149*P149,2)</f>
        <v>0</v>
      </c>
      <c r="R149" s="234"/>
      <c r="S149" s="234" t="s">
        <v>139</v>
      </c>
      <c r="T149" s="234" t="s">
        <v>139</v>
      </c>
      <c r="U149" s="234">
        <v>0.40300000000000002</v>
      </c>
      <c r="V149" s="234">
        <f>ROUND(E149*U149,2)</f>
        <v>1.31</v>
      </c>
      <c r="W149" s="234"/>
      <c r="X149" s="234" t="s">
        <v>140</v>
      </c>
      <c r="Y149" s="234" t="s">
        <v>141</v>
      </c>
      <c r="Z149" s="214"/>
      <c r="AA149" s="214"/>
      <c r="AB149" s="214"/>
      <c r="AC149" s="214"/>
      <c r="AD149" s="214"/>
      <c r="AE149" s="214"/>
      <c r="AF149" s="214"/>
      <c r="AG149" s="214" t="s">
        <v>142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">
      <c r="A150" s="231"/>
      <c r="B150" s="232"/>
      <c r="C150" s="263" t="s">
        <v>314</v>
      </c>
      <c r="D150" s="236"/>
      <c r="E150" s="237"/>
      <c r="F150" s="234"/>
      <c r="G150" s="234"/>
      <c r="H150" s="234"/>
      <c r="I150" s="234"/>
      <c r="J150" s="234"/>
      <c r="K150" s="234"/>
      <c r="L150" s="234"/>
      <c r="M150" s="234"/>
      <c r="N150" s="233"/>
      <c r="O150" s="233"/>
      <c r="P150" s="233"/>
      <c r="Q150" s="233"/>
      <c r="R150" s="234"/>
      <c r="S150" s="234"/>
      <c r="T150" s="234"/>
      <c r="U150" s="234"/>
      <c r="V150" s="234"/>
      <c r="W150" s="234"/>
      <c r="X150" s="234"/>
      <c r="Y150" s="234"/>
      <c r="Z150" s="214"/>
      <c r="AA150" s="214"/>
      <c r="AB150" s="214"/>
      <c r="AC150" s="214"/>
      <c r="AD150" s="214"/>
      <c r="AE150" s="214"/>
      <c r="AF150" s="214"/>
      <c r="AG150" s="214" t="s">
        <v>144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31"/>
      <c r="B151" s="232"/>
      <c r="C151" s="263" t="s">
        <v>315</v>
      </c>
      <c r="D151" s="236"/>
      <c r="E151" s="237">
        <v>1.0665</v>
      </c>
      <c r="F151" s="234"/>
      <c r="G151" s="234"/>
      <c r="H151" s="234"/>
      <c r="I151" s="234"/>
      <c r="J151" s="234"/>
      <c r="K151" s="234"/>
      <c r="L151" s="234"/>
      <c r="M151" s="234"/>
      <c r="N151" s="233"/>
      <c r="O151" s="233"/>
      <c r="P151" s="233"/>
      <c r="Q151" s="233"/>
      <c r="R151" s="234"/>
      <c r="S151" s="234"/>
      <c r="T151" s="234"/>
      <c r="U151" s="234"/>
      <c r="V151" s="234"/>
      <c r="W151" s="234"/>
      <c r="X151" s="234"/>
      <c r="Y151" s="234"/>
      <c r="Z151" s="214"/>
      <c r="AA151" s="214"/>
      <c r="AB151" s="214"/>
      <c r="AC151" s="214"/>
      <c r="AD151" s="214"/>
      <c r="AE151" s="214"/>
      <c r="AF151" s="214"/>
      <c r="AG151" s="214" t="s">
        <v>144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3" x14ac:dyDescent="0.2">
      <c r="A152" s="231"/>
      <c r="B152" s="232"/>
      <c r="C152" s="263" t="s">
        <v>316</v>
      </c>
      <c r="D152" s="236"/>
      <c r="E152" s="237">
        <v>1.089</v>
      </c>
      <c r="F152" s="234"/>
      <c r="G152" s="234"/>
      <c r="H152" s="234"/>
      <c r="I152" s="234"/>
      <c r="J152" s="234"/>
      <c r="K152" s="234"/>
      <c r="L152" s="234"/>
      <c r="M152" s="234"/>
      <c r="N152" s="233"/>
      <c r="O152" s="233"/>
      <c r="P152" s="233"/>
      <c r="Q152" s="233"/>
      <c r="R152" s="234"/>
      <c r="S152" s="234"/>
      <c r="T152" s="234"/>
      <c r="U152" s="234"/>
      <c r="V152" s="234"/>
      <c r="W152" s="234"/>
      <c r="X152" s="234"/>
      <c r="Y152" s="234"/>
      <c r="Z152" s="214"/>
      <c r="AA152" s="214"/>
      <c r="AB152" s="214"/>
      <c r="AC152" s="214"/>
      <c r="AD152" s="214"/>
      <c r="AE152" s="214"/>
      <c r="AF152" s="214"/>
      <c r="AG152" s="214" t="s">
        <v>144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3" x14ac:dyDescent="0.2">
      <c r="A153" s="231"/>
      <c r="B153" s="232"/>
      <c r="C153" s="263" t="s">
        <v>317</v>
      </c>
      <c r="D153" s="236"/>
      <c r="E153" s="237">
        <v>1.089</v>
      </c>
      <c r="F153" s="234"/>
      <c r="G153" s="234"/>
      <c r="H153" s="234"/>
      <c r="I153" s="234"/>
      <c r="J153" s="234"/>
      <c r="K153" s="234"/>
      <c r="L153" s="234"/>
      <c r="M153" s="234"/>
      <c r="N153" s="233"/>
      <c r="O153" s="233"/>
      <c r="P153" s="233"/>
      <c r="Q153" s="233"/>
      <c r="R153" s="234"/>
      <c r="S153" s="234"/>
      <c r="T153" s="234"/>
      <c r="U153" s="234"/>
      <c r="V153" s="234"/>
      <c r="W153" s="234"/>
      <c r="X153" s="234"/>
      <c r="Y153" s="234"/>
      <c r="Z153" s="214"/>
      <c r="AA153" s="214"/>
      <c r="AB153" s="214"/>
      <c r="AC153" s="214"/>
      <c r="AD153" s="214"/>
      <c r="AE153" s="214"/>
      <c r="AF153" s="214"/>
      <c r="AG153" s="214" t="s">
        <v>144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x14ac:dyDescent="0.2">
      <c r="A154" s="242" t="s">
        <v>134</v>
      </c>
      <c r="B154" s="243" t="s">
        <v>101</v>
      </c>
      <c r="C154" s="261" t="s">
        <v>102</v>
      </c>
      <c r="D154" s="244"/>
      <c r="E154" s="245"/>
      <c r="F154" s="246"/>
      <c r="G154" s="247">
        <f>SUMIF(AG155:AG161,"&lt;&gt;NOR",G155:G161)</f>
        <v>0</v>
      </c>
      <c r="H154" s="241"/>
      <c r="I154" s="241">
        <f>SUM(I155:I161)</f>
        <v>0</v>
      </c>
      <c r="J154" s="241"/>
      <c r="K154" s="241">
        <f>SUM(K155:K161)</f>
        <v>0</v>
      </c>
      <c r="L154" s="241"/>
      <c r="M154" s="241">
        <f>SUM(M155:M161)</f>
        <v>0</v>
      </c>
      <c r="N154" s="240"/>
      <c r="O154" s="240">
        <f>SUM(O155:O161)</f>
        <v>0.04</v>
      </c>
      <c r="P154" s="240"/>
      <c r="Q154" s="240">
        <f>SUM(Q155:Q161)</f>
        <v>0</v>
      </c>
      <c r="R154" s="241"/>
      <c r="S154" s="241"/>
      <c r="T154" s="241"/>
      <c r="U154" s="241"/>
      <c r="V154" s="241">
        <f>SUM(V155:V161)</f>
        <v>7.37</v>
      </c>
      <c r="W154" s="241"/>
      <c r="X154" s="241"/>
      <c r="Y154" s="241"/>
      <c r="AG154" t="s">
        <v>135</v>
      </c>
    </row>
    <row r="155" spans="1:60" ht="22.5" outlineLevel="1" x14ac:dyDescent="0.2">
      <c r="A155" s="249">
        <v>58</v>
      </c>
      <c r="B155" s="250" t="s">
        <v>318</v>
      </c>
      <c r="C155" s="262" t="s">
        <v>319</v>
      </c>
      <c r="D155" s="251" t="s">
        <v>138</v>
      </c>
      <c r="E155" s="252">
        <v>54.8</v>
      </c>
      <c r="F155" s="253"/>
      <c r="G155" s="254">
        <f>ROUND(E155*F155,2)</f>
        <v>0</v>
      </c>
      <c r="H155" s="235"/>
      <c r="I155" s="234">
        <f>ROUND(E155*H155,2)</f>
        <v>0</v>
      </c>
      <c r="J155" s="235"/>
      <c r="K155" s="234">
        <f>ROUND(E155*J155,2)</f>
        <v>0</v>
      </c>
      <c r="L155" s="234">
        <v>21</v>
      </c>
      <c r="M155" s="234">
        <f>G155*(1+L155/100)</f>
        <v>0</v>
      </c>
      <c r="N155" s="233">
        <v>7.6999999999999996E-4</v>
      </c>
      <c r="O155" s="233">
        <f>ROUND(E155*N155,2)</f>
        <v>0.04</v>
      </c>
      <c r="P155" s="233">
        <v>0</v>
      </c>
      <c r="Q155" s="233">
        <f>ROUND(E155*P155,2)</f>
        <v>0</v>
      </c>
      <c r="R155" s="234"/>
      <c r="S155" s="234" t="s">
        <v>139</v>
      </c>
      <c r="T155" s="234" t="s">
        <v>139</v>
      </c>
      <c r="U155" s="234">
        <v>0.13439999999999999</v>
      </c>
      <c r="V155" s="234">
        <f>ROUND(E155*U155,2)</f>
        <v>7.37</v>
      </c>
      <c r="W155" s="234"/>
      <c r="X155" s="234" t="s">
        <v>140</v>
      </c>
      <c r="Y155" s="234" t="s">
        <v>141</v>
      </c>
      <c r="Z155" s="214"/>
      <c r="AA155" s="214"/>
      <c r="AB155" s="214"/>
      <c r="AC155" s="214"/>
      <c r="AD155" s="214"/>
      <c r="AE155" s="214"/>
      <c r="AF155" s="214"/>
      <c r="AG155" s="214" t="s">
        <v>142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2" x14ac:dyDescent="0.2">
      <c r="A156" s="231"/>
      <c r="B156" s="232"/>
      <c r="C156" s="263" t="s">
        <v>147</v>
      </c>
      <c r="D156" s="236"/>
      <c r="E156" s="237"/>
      <c r="F156" s="234"/>
      <c r="G156" s="234"/>
      <c r="H156" s="234"/>
      <c r="I156" s="234"/>
      <c r="J156" s="234"/>
      <c r="K156" s="234"/>
      <c r="L156" s="234"/>
      <c r="M156" s="234"/>
      <c r="N156" s="233"/>
      <c r="O156" s="233"/>
      <c r="P156" s="233"/>
      <c r="Q156" s="233"/>
      <c r="R156" s="234"/>
      <c r="S156" s="234"/>
      <c r="T156" s="234"/>
      <c r="U156" s="234"/>
      <c r="V156" s="234"/>
      <c r="W156" s="234"/>
      <c r="X156" s="234"/>
      <c r="Y156" s="234"/>
      <c r="Z156" s="214"/>
      <c r="AA156" s="214"/>
      <c r="AB156" s="214"/>
      <c r="AC156" s="214"/>
      <c r="AD156" s="214"/>
      <c r="AE156" s="214"/>
      <c r="AF156" s="214"/>
      <c r="AG156" s="214" t="s">
        <v>144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3" x14ac:dyDescent="0.2">
      <c r="A157" s="231"/>
      <c r="B157" s="232"/>
      <c r="C157" s="263" t="s">
        <v>320</v>
      </c>
      <c r="D157" s="236"/>
      <c r="E157" s="237"/>
      <c r="F157" s="234"/>
      <c r="G157" s="234"/>
      <c r="H157" s="234"/>
      <c r="I157" s="234"/>
      <c r="J157" s="234"/>
      <c r="K157" s="234"/>
      <c r="L157" s="234"/>
      <c r="M157" s="234"/>
      <c r="N157" s="233"/>
      <c r="O157" s="233"/>
      <c r="P157" s="233"/>
      <c r="Q157" s="233"/>
      <c r="R157" s="234"/>
      <c r="S157" s="234"/>
      <c r="T157" s="234"/>
      <c r="U157" s="234"/>
      <c r="V157" s="234"/>
      <c r="W157" s="234"/>
      <c r="X157" s="234"/>
      <c r="Y157" s="234"/>
      <c r="Z157" s="214"/>
      <c r="AA157" s="214"/>
      <c r="AB157" s="214"/>
      <c r="AC157" s="214"/>
      <c r="AD157" s="214"/>
      <c r="AE157" s="214"/>
      <c r="AF157" s="214"/>
      <c r="AG157" s="214" t="s">
        <v>144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">
      <c r="A158" s="231"/>
      <c r="B158" s="232"/>
      <c r="C158" s="263" t="s">
        <v>321</v>
      </c>
      <c r="D158" s="236"/>
      <c r="E158" s="237">
        <v>30.232500000000002</v>
      </c>
      <c r="F158" s="234"/>
      <c r="G158" s="234"/>
      <c r="H158" s="234"/>
      <c r="I158" s="234"/>
      <c r="J158" s="234"/>
      <c r="K158" s="234"/>
      <c r="L158" s="234"/>
      <c r="M158" s="234"/>
      <c r="N158" s="233"/>
      <c r="O158" s="233"/>
      <c r="P158" s="233"/>
      <c r="Q158" s="233"/>
      <c r="R158" s="234"/>
      <c r="S158" s="234"/>
      <c r="T158" s="234"/>
      <c r="U158" s="234"/>
      <c r="V158" s="234"/>
      <c r="W158" s="234"/>
      <c r="X158" s="234"/>
      <c r="Y158" s="234"/>
      <c r="Z158" s="214"/>
      <c r="AA158" s="214"/>
      <c r="AB158" s="214"/>
      <c r="AC158" s="214"/>
      <c r="AD158" s="214"/>
      <c r="AE158" s="214"/>
      <c r="AF158" s="214"/>
      <c r="AG158" s="214" t="s">
        <v>144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31"/>
      <c r="B159" s="232"/>
      <c r="C159" s="263" t="s">
        <v>177</v>
      </c>
      <c r="D159" s="236"/>
      <c r="E159" s="237"/>
      <c r="F159" s="234"/>
      <c r="G159" s="234"/>
      <c r="H159" s="234"/>
      <c r="I159" s="234"/>
      <c r="J159" s="234"/>
      <c r="K159" s="234"/>
      <c r="L159" s="234"/>
      <c r="M159" s="234"/>
      <c r="N159" s="233"/>
      <c r="O159" s="233"/>
      <c r="P159" s="233"/>
      <c r="Q159" s="233"/>
      <c r="R159" s="234"/>
      <c r="S159" s="234"/>
      <c r="T159" s="234"/>
      <c r="U159" s="234"/>
      <c r="V159" s="234"/>
      <c r="W159" s="234"/>
      <c r="X159" s="234"/>
      <c r="Y159" s="234"/>
      <c r="Z159" s="214"/>
      <c r="AA159" s="214"/>
      <c r="AB159" s="214"/>
      <c r="AC159" s="214"/>
      <c r="AD159" s="214"/>
      <c r="AE159" s="214"/>
      <c r="AF159" s="214"/>
      <c r="AG159" s="214" t="s">
        <v>144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3" x14ac:dyDescent="0.2">
      <c r="A160" s="231"/>
      <c r="B160" s="232"/>
      <c r="C160" s="263" t="s">
        <v>178</v>
      </c>
      <c r="D160" s="236"/>
      <c r="E160" s="237">
        <v>18.690000000000001</v>
      </c>
      <c r="F160" s="234"/>
      <c r="G160" s="234"/>
      <c r="H160" s="234"/>
      <c r="I160" s="234"/>
      <c r="J160" s="234"/>
      <c r="K160" s="234"/>
      <c r="L160" s="234"/>
      <c r="M160" s="234"/>
      <c r="N160" s="233"/>
      <c r="O160" s="233"/>
      <c r="P160" s="233"/>
      <c r="Q160" s="233"/>
      <c r="R160" s="234"/>
      <c r="S160" s="234"/>
      <c r="T160" s="234"/>
      <c r="U160" s="234"/>
      <c r="V160" s="234"/>
      <c r="W160" s="234"/>
      <c r="X160" s="234"/>
      <c r="Y160" s="234"/>
      <c r="Z160" s="214"/>
      <c r="AA160" s="214"/>
      <c r="AB160" s="214"/>
      <c r="AC160" s="214"/>
      <c r="AD160" s="214"/>
      <c r="AE160" s="214"/>
      <c r="AF160" s="214"/>
      <c r="AG160" s="214" t="s">
        <v>144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ht="33.75" outlineLevel="3" x14ac:dyDescent="0.2">
      <c r="A161" s="231"/>
      <c r="B161" s="232"/>
      <c r="C161" s="263" t="s">
        <v>179</v>
      </c>
      <c r="D161" s="236"/>
      <c r="E161" s="237">
        <v>5.8775000000000004</v>
      </c>
      <c r="F161" s="234"/>
      <c r="G161" s="234"/>
      <c r="H161" s="234"/>
      <c r="I161" s="234"/>
      <c r="J161" s="234"/>
      <c r="K161" s="234"/>
      <c r="L161" s="234"/>
      <c r="M161" s="234"/>
      <c r="N161" s="233"/>
      <c r="O161" s="233"/>
      <c r="P161" s="233"/>
      <c r="Q161" s="233"/>
      <c r="R161" s="234"/>
      <c r="S161" s="234"/>
      <c r="T161" s="234"/>
      <c r="U161" s="234"/>
      <c r="V161" s="234"/>
      <c r="W161" s="234"/>
      <c r="X161" s="234"/>
      <c r="Y161" s="234"/>
      <c r="Z161" s="214"/>
      <c r="AA161" s="214"/>
      <c r="AB161" s="214"/>
      <c r="AC161" s="214"/>
      <c r="AD161" s="214"/>
      <c r="AE161" s="214"/>
      <c r="AF161" s="214"/>
      <c r="AG161" s="214" t="s">
        <v>144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42" t="s">
        <v>134</v>
      </c>
      <c r="B162" s="243" t="s">
        <v>103</v>
      </c>
      <c r="C162" s="261" t="s">
        <v>104</v>
      </c>
      <c r="D162" s="244"/>
      <c r="E162" s="245"/>
      <c r="F162" s="246"/>
      <c r="G162" s="247">
        <f>SUMIF(AG163:AG168,"&lt;&gt;NOR",G163:G168)</f>
        <v>0</v>
      </c>
      <c r="H162" s="241"/>
      <c r="I162" s="241">
        <f>SUM(I163:I168)</f>
        <v>0</v>
      </c>
      <c r="J162" s="241"/>
      <c r="K162" s="241">
        <f>SUM(K163:K168)</f>
        <v>0</v>
      </c>
      <c r="L162" s="241"/>
      <c r="M162" s="241">
        <f>SUM(M163:M168)</f>
        <v>0</v>
      </c>
      <c r="N162" s="240"/>
      <c r="O162" s="240">
        <f>SUM(O163:O168)</f>
        <v>0</v>
      </c>
      <c r="P162" s="240"/>
      <c r="Q162" s="240">
        <f>SUM(Q163:Q168)</f>
        <v>0</v>
      </c>
      <c r="R162" s="241"/>
      <c r="S162" s="241"/>
      <c r="T162" s="241"/>
      <c r="U162" s="241"/>
      <c r="V162" s="241">
        <f>SUM(V163:V168)</f>
        <v>17.670000000000002</v>
      </c>
      <c r="W162" s="241"/>
      <c r="X162" s="241"/>
      <c r="Y162" s="241"/>
      <c r="AG162" t="s">
        <v>135</v>
      </c>
    </row>
    <row r="163" spans="1:60" outlineLevel="1" x14ac:dyDescent="0.2">
      <c r="A163" s="255">
        <v>59</v>
      </c>
      <c r="B163" s="256" t="s">
        <v>322</v>
      </c>
      <c r="C163" s="264" t="s">
        <v>323</v>
      </c>
      <c r="D163" s="257" t="s">
        <v>189</v>
      </c>
      <c r="E163" s="258">
        <v>10.761010000000001</v>
      </c>
      <c r="F163" s="259"/>
      <c r="G163" s="260">
        <f>ROUND(E163*F163,2)</f>
        <v>0</v>
      </c>
      <c r="H163" s="235"/>
      <c r="I163" s="234">
        <f>ROUND(E163*H163,2)</f>
        <v>0</v>
      </c>
      <c r="J163" s="235"/>
      <c r="K163" s="234">
        <f>ROUND(E163*J163,2)</f>
        <v>0</v>
      </c>
      <c r="L163" s="234">
        <v>21</v>
      </c>
      <c r="M163" s="234">
        <f>G163*(1+L163/100)</f>
        <v>0</v>
      </c>
      <c r="N163" s="233">
        <v>0</v>
      </c>
      <c r="O163" s="233">
        <f>ROUND(E163*N163,2)</f>
        <v>0</v>
      </c>
      <c r="P163" s="233">
        <v>0</v>
      </c>
      <c r="Q163" s="233">
        <f>ROUND(E163*P163,2)</f>
        <v>0</v>
      </c>
      <c r="R163" s="234"/>
      <c r="S163" s="234" t="s">
        <v>139</v>
      </c>
      <c r="T163" s="234" t="s">
        <v>139</v>
      </c>
      <c r="U163" s="234">
        <v>0.94199999999999995</v>
      </c>
      <c r="V163" s="234">
        <f>ROUND(E163*U163,2)</f>
        <v>10.14</v>
      </c>
      <c r="W163" s="234"/>
      <c r="X163" s="234" t="s">
        <v>324</v>
      </c>
      <c r="Y163" s="234" t="s">
        <v>141</v>
      </c>
      <c r="Z163" s="214"/>
      <c r="AA163" s="214"/>
      <c r="AB163" s="214"/>
      <c r="AC163" s="214"/>
      <c r="AD163" s="214"/>
      <c r="AE163" s="214"/>
      <c r="AF163" s="214"/>
      <c r="AG163" s="214" t="s">
        <v>325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1" x14ac:dyDescent="0.2">
      <c r="A164" s="255">
        <v>60</v>
      </c>
      <c r="B164" s="256" t="s">
        <v>326</v>
      </c>
      <c r="C164" s="264" t="s">
        <v>327</v>
      </c>
      <c r="D164" s="257" t="s">
        <v>189</v>
      </c>
      <c r="E164" s="258">
        <v>21.522030000000001</v>
      </c>
      <c r="F164" s="259"/>
      <c r="G164" s="260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21</v>
      </c>
      <c r="M164" s="234">
        <f>G164*(1+L164/100)</f>
        <v>0</v>
      </c>
      <c r="N164" s="233">
        <v>0</v>
      </c>
      <c r="O164" s="233">
        <f>ROUND(E164*N164,2)</f>
        <v>0</v>
      </c>
      <c r="P164" s="233">
        <v>0</v>
      </c>
      <c r="Q164" s="233">
        <f>ROUND(E164*P164,2)</f>
        <v>0</v>
      </c>
      <c r="R164" s="234"/>
      <c r="S164" s="234" t="s">
        <v>139</v>
      </c>
      <c r="T164" s="234" t="s">
        <v>139</v>
      </c>
      <c r="U164" s="234">
        <v>0.105</v>
      </c>
      <c r="V164" s="234">
        <f>ROUND(E164*U164,2)</f>
        <v>2.2599999999999998</v>
      </c>
      <c r="W164" s="234"/>
      <c r="X164" s="234" t="s">
        <v>324</v>
      </c>
      <c r="Y164" s="234" t="s">
        <v>141</v>
      </c>
      <c r="Z164" s="214"/>
      <c r="AA164" s="214"/>
      <c r="AB164" s="214"/>
      <c r="AC164" s="214"/>
      <c r="AD164" s="214"/>
      <c r="AE164" s="214"/>
      <c r="AF164" s="214"/>
      <c r="AG164" s="214" t="s">
        <v>325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55">
        <v>61</v>
      </c>
      <c r="B165" s="256" t="s">
        <v>328</v>
      </c>
      <c r="C165" s="264" t="s">
        <v>329</v>
      </c>
      <c r="D165" s="257" t="s">
        <v>189</v>
      </c>
      <c r="E165" s="258">
        <v>10.761010000000001</v>
      </c>
      <c r="F165" s="259"/>
      <c r="G165" s="260">
        <f>ROUND(E165*F165,2)</f>
        <v>0</v>
      </c>
      <c r="H165" s="235"/>
      <c r="I165" s="234">
        <f>ROUND(E165*H165,2)</f>
        <v>0</v>
      </c>
      <c r="J165" s="235"/>
      <c r="K165" s="234">
        <f>ROUND(E165*J165,2)</f>
        <v>0</v>
      </c>
      <c r="L165" s="234">
        <v>21</v>
      </c>
      <c r="M165" s="234">
        <f>G165*(1+L165/100)</f>
        <v>0</v>
      </c>
      <c r="N165" s="233">
        <v>0</v>
      </c>
      <c r="O165" s="233">
        <f>ROUND(E165*N165,2)</f>
        <v>0</v>
      </c>
      <c r="P165" s="233">
        <v>0</v>
      </c>
      <c r="Q165" s="233">
        <f>ROUND(E165*P165,2)</f>
        <v>0</v>
      </c>
      <c r="R165" s="234"/>
      <c r="S165" s="234" t="s">
        <v>139</v>
      </c>
      <c r="T165" s="234" t="s">
        <v>139</v>
      </c>
      <c r="U165" s="234">
        <v>0.49</v>
      </c>
      <c r="V165" s="234">
        <f>ROUND(E165*U165,2)</f>
        <v>5.27</v>
      </c>
      <c r="W165" s="234"/>
      <c r="X165" s="234" t="s">
        <v>324</v>
      </c>
      <c r="Y165" s="234" t="s">
        <v>141</v>
      </c>
      <c r="Z165" s="214"/>
      <c r="AA165" s="214"/>
      <c r="AB165" s="214"/>
      <c r="AC165" s="214"/>
      <c r="AD165" s="214"/>
      <c r="AE165" s="214"/>
      <c r="AF165" s="214"/>
      <c r="AG165" s="214" t="s">
        <v>325</v>
      </c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55">
        <v>62</v>
      </c>
      <c r="B166" s="256" t="s">
        <v>330</v>
      </c>
      <c r="C166" s="264" t="s">
        <v>331</v>
      </c>
      <c r="D166" s="257" t="s">
        <v>189</v>
      </c>
      <c r="E166" s="258">
        <v>43.044049999999999</v>
      </c>
      <c r="F166" s="259"/>
      <c r="G166" s="260">
        <f>ROUND(E166*F166,2)</f>
        <v>0</v>
      </c>
      <c r="H166" s="235"/>
      <c r="I166" s="234">
        <f>ROUND(E166*H166,2)</f>
        <v>0</v>
      </c>
      <c r="J166" s="235"/>
      <c r="K166" s="234">
        <f>ROUND(E166*J166,2)</f>
        <v>0</v>
      </c>
      <c r="L166" s="234">
        <v>21</v>
      </c>
      <c r="M166" s="234">
        <f>G166*(1+L166/100)</f>
        <v>0</v>
      </c>
      <c r="N166" s="233">
        <v>0</v>
      </c>
      <c r="O166" s="233">
        <f>ROUND(E166*N166,2)</f>
        <v>0</v>
      </c>
      <c r="P166" s="233">
        <v>0</v>
      </c>
      <c r="Q166" s="233">
        <f>ROUND(E166*P166,2)</f>
        <v>0</v>
      </c>
      <c r="R166" s="234"/>
      <c r="S166" s="234" t="s">
        <v>139</v>
      </c>
      <c r="T166" s="234" t="s">
        <v>139</v>
      </c>
      <c r="U166" s="234">
        <v>0</v>
      </c>
      <c r="V166" s="234">
        <f>ROUND(E166*U166,2)</f>
        <v>0</v>
      </c>
      <c r="W166" s="234"/>
      <c r="X166" s="234" t="s">
        <v>324</v>
      </c>
      <c r="Y166" s="234" t="s">
        <v>141</v>
      </c>
      <c r="Z166" s="214"/>
      <c r="AA166" s="214"/>
      <c r="AB166" s="214"/>
      <c r="AC166" s="214"/>
      <c r="AD166" s="214"/>
      <c r="AE166" s="214"/>
      <c r="AF166" s="214"/>
      <c r="AG166" s="214" t="s">
        <v>325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ht="22.5" outlineLevel="1" x14ac:dyDescent="0.2">
      <c r="A167" s="255">
        <v>63</v>
      </c>
      <c r="B167" s="256" t="s">
        <v>332</v>
      </c>
      <c r="C167" s="264" t="s">
        <v>333</v>
      </c>
      <c r="D167" s="257" t="s">
        <v>189</v>
      </c>
      <c r="E167" s="258">
        <v>10.39143</v>
      </c>
      <c r="F167" s="259"/>
      <c r="G167" s="260">
        <f>ROUND(E167*F167,2)</f>
        <v>0</v>
      </c>
      <c r="H167" s="235"/>
      <c r="I167" s="234">
        <f>ROUND(E167*H167,2)</f>
        <v>0</v>
      </c>
      <c r="J167" s="235"/>
      <c r="K167" s="234">
        <f>ROUND(E167*J167,2)</f>
        <v>0</v>
      </c>
      <c r="L167" s="234">
        <v>21</v>
      </c>
      <c r="M167" s="234">
        <f>G167*(1+L167/100)</f>
        <v>0</v>
      </c>
      <c r="N167" s="233">
        <v>0</v>
      </c>
      <c r="O167" s="233">
        <f>ROUND(E167*N167,2)</f>
        <v>0</v>
      </c>
      <c r="P167" s="233">
        <v>0</v>
      </c>
      <c r="Q167" s="233">
        <f>ROUND(E167*P167,2)</f>
        <v>0</v>
      </c>
      <c r="R167" s="234"/>
      <c r="S167" s="234" t="s">
        <v>194</v>
      </c>
      <c r="T167" s="234" t="s">
        <v>195</v>
      </c>
      <c r="U167" s="234">
        <v>0</v>
      </c>
      <c r="V167" s="234">
        <f>ROUND(E167*U167,2)</f>
        <v>0</v>
      </c>
      <c r="W167" s="234"/>
      <c r="X167" s="234" t="s">
        <v>140</v>
      </c>
      <c r="Y167" s="234" t="s">
        <v>141</v>
      </c>
      <c r="Z167" s="214"/>
      <c r="AA167" s="214"/>
      <c r="AB167" s="214"/>
      <c r="AC167" s="214"/>
      <c r="AD167" s="214"/>
      <c r="AE167" s="214"/>
      <c r="AF167" s="214"/>
      <c r="AG167" s="214" t="s">
        <v>142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ht="22.5" outlineLevel="1" x14ac:dyDescent="0.2">
      <c r="A168" s="255">
        <v>64</v>
      </c>
      <c r="B168" s="256" t="s">
        <v>334</v>
      </c>
      <c r="C168" s="264" t="s">
        <v>335</v>
      </c>
      <c r="D168" s="257" t="s">
        <v>189</v>
      </c>
      <c r="E168" s="258">
        <v>0.36958000000000002</v>
      </c>
      <c r="F168" s="259"/>
      <c r="G168" s="260">
        <f>ROUND(E168*F168,2)</f>
        <v>0</v>
      </c>
      <c r="H168" s="235"/>
      <c r="I168" s="234">
        <f>ROUND(E168*H168,2)</f>
        <v>0</v>
      </c>
      <c r="J168" s="235"/>
      <c r="K168" s="234">
        <f>ROUND(E168*J168,2)</f>
        <v>0</v>
      </c>
      <c r="L168" s="234">
        <v>21</v>
      </c>
      <c r="M168" s="234">
        <f>G168*(1+L168/100)</f>
        <v>0</v>
      </c>
      <c r="N168" s="233">
        <v>0</v>
      </c>
      <c r="O168" s="233">
        <f>ROUND(E168*N168,2)</f>
        <v>0</v>
      </c>
      <c r="P168" s="233">
        <v>0</v>
      </c>
      <c r="Q168" s="233">
        <f>ROUND(E168*P168,2)</f>
        <v>0</v>
      </c>
      <c r="R168" s="234"/>
      <c r="S168" s="234" t="s">
        <v>194</v>
      </c>
      <c r="T168" s="234" t="s">
        <v>195</v>
      </c>
      <c r="U168" s="234">
        <v>0</v>
      </c>
      <c r="V168" s="234">
        <f>ROUND(E168*U168,2)</f>
        <v>0</v>
      </c>
      <c r="W168" s="234"/>
      <c r="X168" s="234" t="s">
        <v>140</v>
      </c>
      <c r="Y168" s="234" t="s">
        <v>141</v>
      </c>
      <c r="Z168" s="214"/>
      <c r="AA168" s="214"/>
      <c r="AB168" s="214"/>
      <c r="AC168" s="214"/>
      <c r="AD168" s="214"/>
      <c r="AE168" s="214"/>
      <c r="AF168" s="214"/>
      <c r="AG168" s="214" t="s">
        <v>142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x14ac:dyDescent="0.2">
      <c r="A169" s="242" t="s">
        <v>134</v>
      </c>
      <c r="B169" s="243" t="s">
        <v>106</v>
      </c>
      <c r="C169" s="261" t="s">
        <v>29</v>
      </c>
      <c r="D169" s="244"/>
      <c r="E169" s="245"/>
      <c r="F169" s="246"/>
      <c r="G169" s="247">
        <f>SUMIF(AG170:AG171,"&lt;&gt;NOR",G170:G171)</f>
        <v>0</v>
      </c>
      <c r="H169" s="241"/>
      <c r="I169" s="241">
        <f>SUM(I170:I171)</f>
        <v>0</v>
      </c>
      <c r="J169" s="241"/>
      <c r="K169" s="241">
        <f>SUM(K170:K171)</f>
        <v>0</v>
      </c>
      <c r="L169" s="241"/>
      <c r="M169" s="241">
        <f>SUM(M170:M171)</f>
        <v>0</v>
      </c>
      <c r="N169" s="240"/>
      <c r="O169" s="240">
        <f>SUM(O170:O171)</f>
        <v>0</v>
      </c>
      <c r="P169" s="240"/>
      <c r="Q169" s="240">
        <f>SUM(Q170:Q171)</f>
        <v>0</v>
      </c>
      <c r="R169" s="241"/>
      <c r="S169" s="241"/>
      <c r="T169" s="241"/>
      <c r="U169" s="241"/>
      <c r="V169" s="241">
        <f>SUM(V170:V171)</f>
        <v>0</v>
      </c>
      <c r="W169" s="241"/>
      <c r="X169" s="241"/>
      <c r="Y169" s="241"/>
      <c r="AG169" t="s">
        <v>135</v>
      </c>
    </row>
    <row r="170" spans="1:60" outlineLevel="1" x14ac:dyDescent="0.2">
      <c r="A170" s="255">
        <v>65</v>
      </c>
      <c r="B170" s="256" t="s">
        <v>336</v>
      </c>
      <c r="C170" s="264" t="s">
        <v>337</v>
      </c>
      <c r="D170" s="257" t="s">
        <v>202</v>
      </c>
      <c r="E170" s="258">
        <v>1</v>
      </c>
      <c r="F170" s="259"/>
      <c r="G170" s="260">
        <f>ROUND(E170*F170,2)</f>
        <v>0</v>
      </c>
      <c r="H170" s="235"/>
      <c r="I170" s="234">
        <f>ROUND(E170*H170,2)</f>
        <v>0</v>
      </c>
      <c r="J170" s="235"/>
      <c r="K170" s="234">
        <f>ROUND(E170*J170,2)</f>
        <v>0</v>
      </c>
      <c r="L170" s="234">
        <v>21</v>
      </c>
      <c r="M170" s="234">
        <f>G170*(1+L170/100)</f>
        <v>0</v>
      </c>
      <c r="N170" s="233">
        <v>0</v>
      </c>
      <c r="O170" s="233">
        <f>ROUND(E170*N170,2)</f>
        <v>0</v>
      </c>
      <c r="P170" s="233">
        <v>0</v>
      </c>
      <c r="Q170" s="233">
        <f>ROUND(E170*P170,2)</f>
        <v>0</v>
      </c>
      <c r="R170" s="234"/>
      <c r="S170" s="234" t="s">
        <v>139</v>
      </c>
      <c r="T170" s="234" t="s">
        <v>227</v>
      </c>
      <c r="U170" s="234">
        <v>0</v>
      </c>
      <c r="V170" s="234">
        <f>ROUND(E170*U170,2)</f>
        <v>0</v>
      </c>
      <c r="W170" s="234"/>
      <c r="X170" s="234" t="s">
        <v>338</v>
      </c>
      <c r="Y170" s="234" t="s">
        <v>141</v>
      </c>
      <c r="Z170" s="214"/>
      <c r="AA170" s="214"/>
      <c r="AB170" s="214"/>
      <c r="AC170" s="214"/>
      <c r="AD170" s="214"/>
      <c r="AE170" s="214"/>
      <c r="AF170" s="214"/>
      <c r="AG170" s="214" t="s">
        <v>339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49">
        <v>66</v>
      </c>
      <c r="B171" s="250" t="s">
        <v>340</v>
      </c>
      <c r="C171" s="262" t="s">
        <v>341</v>
      </c>
      <c r="D171" s="251" t="s">
        <v>202</v>
      </c>
      <c r="E171" s="252">
        <v>1</v>
      </c>
      <c r="F171" s="253"/>
      <c r="G171" s="254">
        <f>ROUND(E171*F171,2)</f>
        <v>0</v>
      </c>
      <c r="H171" s="235"/>
      <c r="I171" s="234">
        <f>ROUND(E171*H171,2)</f>
        <v>0</v>
      </c>
      <c r="J171" s="235"/>
      <c r="K171" s="234">
        <f>ROUND(E171*J171,2)</f>
        <v>0</v>
      </c>
      <c r="L171" s="234">
        <v>21</v>
      </c>
      <c r="M171" s="234">
        <f>G171*(1+L171/100)</f>
        <v>0</v>
      </c>
      <c r="N171" s="233">
        <v>0</v>
      </c>
      <c r="O171" s="233">
        <f>ROUND(E171*N171,2)</f>
        <v>0</v>
      </c>
      <c r="P171" s="233">
        <v>0</v>
      </c>
      <c r="Q171" s="233">
        <f>ROUND(E171*P171,2)</f>
        <v>0</v>
      </c>
      <c r="R171" s="234"/>
      <c r="S171" s="234" t="s">
        <v>139</v>
      </c>
      <c r="T171" s="234" t="s">
        <v>227</v>
      </c>
      <c r="U171" s="234">
        <v>0</v>
      </c>
      <c r="V171" s="234">
        <f>ROUND(E171*U171,2)</f>
        <v>0</v>
      </c>
      <c r="W171" s="234"/>
      <c r="X171" s="234" t="s">
        <v>338</v>
      </c>
      <c r="Y171" s="234" t="s">
        <v>141</v>
      </c>
      <c r="Z171" s="214"/>
      <c r="AA171" s="214"/>
      <c r="AB171" s="214"/>
      <c r="AC171" s="214"/>
      <c r="AD171" s="214"/>
      <c r="AE171" s="214"/>
      <c r="AF171" s="214"/>
      <c r="AG171" s="214" t="s">
        <v>339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x14ac:dyDescent="0.2">
      <c r="A172" s="3"/>
      <c r="B172" s="4"/>
      <c r="C172" s="267"/>
      <c r="D172" s="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AE172">
        <v>12</v>
      </c>
      <c r="AF172">
        <v>21</v>
      </c>
      <c r="AG172" t="s">
        <v>120</v>
      </c>
    </row>
    <row r="173" spans="1:60" x14ac:dyDescent="0.2">
      <c r="A173" s="217"/>
      <c r="B173" s="218" t="s">
        <v>31</v>
      </c>
      <c r="C173" s="268"/>
      <c r="D173" s="219"/>
      <c r="E173" s="220"/>
      <c r="F173" s="220"/>
      <c r="G173" s="248">
        <f>G8+G11+G45+G53+G56+G59+G62+G87+G89+G106+G119+G130+G148+G154+G162+G169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AE173">
        <f>SUMIF(L7:L171,AE172,G7:G171)</f>
        <v>0</v>
      </c>
      <c r="AF173">
        <f>SUMIF(L7:L171,AF172,G7:G171)</f>
        <v>0</v>
      </c>
      <c r="AG173" t="s">
        <v>342</v>
      </c>
    </row>
    <row r="174" spans="1:60" x14ac:dyDescent="0.2">
      <c r="A174" s="3"/>
      <c r="B174" s="4"/>
      <c r="C174" s="267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2">
      <c r="A175" s="3"/>
      <c r="B175" s="4"/>
      <c r="C175" s="267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</row>
    <row r="176" spans="1:60" x14ac:dyDescent="0.2">
      <c r="A176" s="221" t="s">
        <v>343</v>
      </c>
      <c r="B176" s="221"/>
      <c r="C176" s="269"/>
      <c r="D176" s="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</row>
    <row r="177" spans="1:33" x14ac:dyDescent="0.2">
      <c r="A177" s="222"/>
      <c r="B177" s="223"/>
      <c r="C177" s="270"/>
      <c r="D177" s="223"/>
      <c r="E177" s="223"/>
      <c r="F177" s="223"/>
      <c r="G177" s="224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AG177" t="s">
        <v>344</v>
      </c>
    </row>
    <row r="178" spans="1:33" x14ac:dyDescent="0.2">
      <c r="A178" s="225"/>
      <c r="B178" s="226"/>
      <c r="C178" s="271"/>
      <c r="D178" s="226"/>
      <c r="E178" s="226"/>
      <c r="F178" s="226"/>
      <c r="G178" s="227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</row>
    <row r="179" spans="1:33" x14ac:dyDescent="0.2">
      <c r="A179" s="225"/>
      <c r="B179" s="226"/>
      <c r="C179" s="271"/>
      <c r="D179" s="226"/>
      <c r="E179" s="226"/>
      <c r="F179" s="226"/>
      <c r="G179" s="227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</row>
    <row r="180" spans="1:33" x14ac:dyDescent="0.2">
      <c r="A180" s="225"/>
      <c r="B180" s="226"/>
      <c r="C180" s="271"/>
      <c r="D180" s="226"/>
      <c r="E180" s="226"/>
      <c r="F180" s="226"/>
      <c r="G180" s="227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</row>
    <row r="181" spans="1:33" x14ac:dyDescent="0.2">
      <c r="A181" s="228"/>
      <c r="B181" s="229"/>
      <c r="C181" s="272"/>
      <c r="D181" s="229"/>
      <c r="E181" s="229"/>
      <c r="F181" s="229"/>
      <c r="G181" s="230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</row>
    <row r="182" spans="1:33" x14ac:dyDescent="0.2">
      <c r="A182" s="3"/>
      <c r="B182" s="4"/>
      <c r="C182" s="267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33" x14ac:dyDescent="0.2">
      <c r="C183" s="273"/>
      <c r="D183" s="10"/>
      <c r="AG183" t="s">
        <v>345</v>
      </c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76:C176"/>
    <mergeCell ref="A177:G18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Hanuš</dc:creator>
  <cp:lastModifiedBy>Petr Hanuš</cp:lastModifiedBy>
  <cp:lastPrinted>2019-03-19T12:27:02Z</cp:lastPrinted>
  <dcterms:created xsi:type="dcterms:W3CDTF">2009-04-08T07:15:50Z</dcterms:created>
  <dcterms:modified xsi:type="dcterms:W3CDTF">2025-04-08T05:37:25Z</dcterms:modified>
</cp:coreProperties>
</file>